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lle Geirs filer\PRISLISTER\Sommer 2024\"/>
    </mc:Choice>
  </mc:AlternateContent>
  <xr:revisionPtr revIDLastSave="0" documentId="8_{7F69EF3A-698C-41C4-A949-509B86B04B82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ummer S 2024" sheetId="1" r:id="rId1"/>
    <sheet name="Upload" sheetId="2" state="hidden" r:id="rId2"/>
  </sheets>
  <definedNames>
    <definedName name="_xlnm._FilterDatabase" localSheetId="0" hidden="1">'Summer S 2024'!$A$11:$N$96</definedName>
    <definedName name="_xlnm._FilterDatabase" localSheetId="1" hidden="1">Upload!$A$1:$AH$74</definedName>
    <definedName name="_xlnm.Print_Area" localSheetId="0">'Summer S 2024'!$A$1:$N$99</definedName>
    <definedName name="_xlnm.Print_Titles" localSheetId="0">'Summer S 2024'!$11:$11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6" i="1" l="1"/>
  <c r="G87" i="1"/>
  <c r="G84" i="1"/>
  <c r="D75" i="1"/>
  <c r="D72" i="1"/>
  <c r="D63" i="1"/>
  <c r="D60" i="1"/>
  <c r="D51" i="1"/>
  <c r="D48" i="1"/>
  <c r="D39" i="1"/>
  <c r="D36" i="1"/>
  <c r="E31" i="1"/>
  <c r="D27" i="1"/>
  <c r="D24" i="1"/>
  <c r="G20" i="1"/>
  <c r="E19" i="1"/>
  <c r="D15" i="1"/>
  <c r="G95" i="1"/>
  <c r="F95" i="1"/>
  <c r="E95" i="1"/>
  <c r="D95" i="1"/>
  <c r="G94" i="1"/>
  <c r="F94" i="1"/>
  <c r="E94" i="1"/>
  <c r="D94" i="1"/>
  <c r="G93" i="1"/>
  <c r="F93" i="1"/>
  <c r="E93" i="1"/>
  <c r="D93" i="1"/>
  <c r="G92" i="1"/>
  <c r="F92" i="1"/>
  <c r="E92" i="1"/>
  <c r="D92" i="1"/>
  <c r="G91" i="1"/>
  <c r="F91" i="1"/>
  <c r="E91" i="1"/>
  <c r="D91" i="1"/>
  <c r="G90" i="1"/>
  <c r="F90" i="1"/>
  <c r="E90" i="1"/>
  <c r="D90" i="1"/>
  <c r="G89" i="1"/>
  <c r="F89" i="1"/>
  <c r="E89" i="1"/>
  <c r="D89" i="1"/>
  <c r="G88" i="1"/>
  <c r="F88" i="1"/>
  <c r="E88" i="1"/>
  <c r="D88" i="1"/>
  <c r="G86" i="1"/>
  <c r="F86" i="1"/>
  <c r="E86" i="1"/>
  <c r="D86" i="1"/>
  <c r="G85" i="1"/>
  <c r="F85" i="1"/>
  <c r="E85" i="1"/>
  <c r="D85" i="1"/>
  <c r="G83" i="1"/>
  <c r="F83" i="1"/>
  <c r="E83" i="1"/>
  <c r="D83" i="1"/>
  <c r="G81" i="1"/>
  <c r="F81" i="1"/>
  <c r="E81" i="1"/>
  <c r="D81" i="1"/>
  <c r="G80" i="1"/>
  <c r="F80" i="1"/>
  <c r="E80" i="1"/>
  <c r="D80" i="1"/>
  <c r="G79" i="1"/>
  <c r="F79" i="1"/>
  <c r="E79" i="1"/>
  <c r="D79" i="1"/>
  <c r="G78" i="1"/>
  <c r="F78" i="1"/>
  <c r="E78" i="1"/>
  <c r="D78" i="1"/>
  <c r="G77" i="1"/>
  <c r="F77" i="1"/>
  <c r="E77" i="1"/>
  <c r="D77" i="1"/>
  <c r="G76" i="1"/>
  <c r="F76" i="1"/>
  <c r="E76" i="1"/>
  <c r="D76" i="1"/>
  <c r="E75" i="1"/>
  <c r="G74" i="1"/>
  <c r="F74" i="1"/>
  <c r="E74" i="1"/>
  <c r="D74" i="1"/>
  <c r="G73" i="1"/>
  <c r="F73" i="1"/>
  <c r="E73" i="1"/>
  <c r="D73" i="1"/>
  <c r="E72" i="1"/>
  <c r="G71" i="1"/>
  <c r="F71" i="1"/>
  <c r="E71" i="1"/>
  <c r="D71" i="1"/>
  <c r="G70" i="1"/>
  <c r="F70" i="1"/>
  <c r="E70" i="1"/>
  <c r="D70" i="1"/>
  <c r="G69" i="1"/>
  <c r="F69" i="1"/>
  <c r="E69" i="1"/>
  <c r="D69" i="1"/>
  <c r="G68" i="1"/>
  <c r="F68" i="1"/>
  <c r="E68" i="1"/>
  <c r="D68" i="1"/>
  <c r="G67" i="1"/>
  <c r="F67" i="1"/>
  <c r="E67" i="1"/>
  <c r="D67" i="1"/>
  <c r="G66" i="1"/>
  <c r="F66" i="1"/>
  <c r="E66" i="1"/>
  <c r="D66" i="1"/>
  <c r="G65" i="1"/>
  <c r="F65" i="1"/>
  <c r="E65" i="1"/>
  <c r="D65" i="1"/>
  <c r="G64" i="1"/>
  <c r="F64" i="1"/>
  <c r="E64" i="1"/>
  <c r="D64" i="1"/>
  <c r="E63" i="1"/>
  <c r="G62" i="1"/>
  <c r="F62" i="1"/>
  <c r="E62" i="1"/>
  <c r="D62" i="1"/>
  <c r="G61" i="1"/>
  <c r="F61" i="1"/>
  <c r="E61" i="1"/>
  <c r="D61" i="1"/>
  <c r="G59" i="1"/>
  <c r="F59" i="1"/>
  <c r="E59" i="1"/>
  <c r="D59" i="1"/>
  <c r="G58" i="1"/>
  <c r="F58" i="1"/>
  <c r="E58" i="1"/>
  <c r="D58" i="1"/>
  <c r="G57" i="1"/>
  <c r="F57" i="1"/>
  <c r="E57" i="1"/>
  <c r="D57" i="1"/>
  <c r="G56" i="1"/>
  <c r="F56" i="1"/>
  <c r="E56" i="1"/>
  <c r="D56" i="1"/>
  <c r="G55" i="1"/>
  <c r="F55" i="1"/>
  <c r="E55" i="1"/>
  <c r="D55" i="1"/>
  <c r="G54" i="1"/>
  <c r="F54" i="1"/>
  <c r="E54" i="1"/>
  <c r="D54" i="1"/>
  <c r="G53" i="1"/>
  <c r="F53" i="1"/>
  <c r="E53" i="1"/>
  <c r="D53" i="1"/>
  <c r="G52" i="1"/>
  <c r="F52" i="1"/>
  <c r="E52" i="1"/>
  <c r="D52" i="1"/>
  <c r="E51" i="1"/>
  <c r="G50" i="1"/>
  <c r="F50" i="1"/>
  <c r="E50" i="1"/>
  <c r="D50" i="1"/>
  <c r="G49" i="1"/>
  <c r="F49" i="1"/>
  <c r="E49" i="1"/>
  <c r="D49" i="1"/>
  <c r="G47" i="1"/>
  <c r="F47" i="1"/>
  <c r="E47" i="1"/>
  <c r="D47" i="1"/>
  <c r="G46" i="1"/>
  <c r="F46" i="1"/>
  <c r="E46" i="1"/>
  <c r="D46" i="1"/>
  <c r="G45" i="1"/>
  <c r="F45" i="1"/>
  <c r="E45" i="1"/>
  <c r="D45" i="1"/>
  <c r="G44" i="1"/>
  <c r="F44" i="1"/>
  <c r="E44" i="1"/>
  <c r="D44" i="1"/>
  <c r="G43" i="1"/>
  <c r="F43" i="1"/>
  <c r="E43" i="1"/>
  <c r="D43" i="1"/>
  <c r="G42" i="1"/>
  <c r="F42" i="1"/>
  <c r="E42" i="1"/>
  <c r="D42" i="1"/>
  <c r="G41" i="1"/>
  <c r="F41" i="1"/>
  <c r="E41" i="1"/>
  <c r="D41" i="1"/>
  <c r="G40" i="1"/>
  <c r="F40" i="1"/>
  <c r="E40" i="1"/>
  <c r="D40" i="1"/>
  <c r="E39" i="1"/>
  <c r="G38" i="1"/>
  <c r="F38" i="1"/>
  <c r="E38" i="1"/>
  <c r="D38" i="1"/>
  <c r="G37" i="1"/>
  <c r="F37" i="1"/>
  <c r="E37" i="1"/>
  <c r="D37" i="1"/>
  <c r="G35" i="1"/>
  <c r="F35" i="1"/>
  <c r="E35" i="1"/>
  <c r="D35" i="1"/>
  <c r="G34" i="1"/>
  <c r="F34" i="1"/>
  <c r="E34" i="1"/>
  <c r="D34" i="1"/>
  <c r="G33" i="1"/>
  <c r="F33" i="1"/>
  <c r="E33" i="1"/>
  <c r="D33" i="1"/>
  <c r="G32" i="1"/>
  <c r="F32" i="1"/>
  <c r="E32" i="1"/>
  <c r="D32" i="1"/>
  <c r="G31" i="1"/>
  <c r="F31" i="1"/>
  <c r="D31" i="1"/>
  <c r="G30" i="1"/>
  <c r="F30" i="1"/>
  <c r="E30" i="1"/>
  <c r="D30" i="1"/>
  <c r="G29" i="1"/>
  <c r="F29" i="1"/>
  <c r="E29" i="1"/>
  <c r="D29" i="1"/>
  <c r="G28" i="1"/>
  <c r="F28" i="1"/>
  <c r="E28" i="1"/>
  <c r="D28" i="1"/>
  <c r="E27" i="1"/>
  <c r="G26" i="1"/>
  <c r="F26" i="1"/>
  <c r="E26" i="1"/>
  <c r="D26" i="1"/>
  <c r="G25" i="1"/>
  <c r="F25" i="1"/>
  <c r="E25" i="1"/>
  <c r="D25" i="1"/>
  <c r="E24" i="1"/>
  <c r="G23" i="1"/>
  <c r="F23" i="1"/>
  <c r="E23" i="1"/>
  <c r="D23" i="1"/>
  <c r="G22" i="1"/>
  <c r="F22" i="1"/>
  <c r="E22" i="1"/>
  <c r="D22" i="1"/>
  <c r="G21" i="1"/>
  <c r="F21" i="1"/>
  <c r="E21" i="1"/>
  <c r="D21" i="1"/>
  <c r="F20" i="1"/>
  <c r="E20" i="1"/>
  <c r="D20" i="1"/>
  <c r="G19" i="1"/>
  <c r="F19" i="1"/>
  <c r="D19" i="1"/>
  <c r="G18" i="1"/>
  <c r="F18" i="1"/>
  <c r="E18" i="1"/>
  <c r="D18" i="1"/>
  <c r="G17" i="1"/>
  <c r="F17" i="1"/>
  <c r="E17" i="1"/>
  <c r="D17" i="1"/>
  <c r="G16" i="1"/>
  <c r="F16" i="1"/>
  <c r="E16" i="1"/>
  <c r="D16" i="1"/>
  <c r="E15" i="1"/>
  <c r="G14" i="1"/>
  <c r="F14" i="1"/>
  <c r="E14" i="1"/>
  <c r="D14" i="1"/>
  <c r="G13" i="1"/>
  <c r="F13" i="1"/>
  <c r="E13" i="1"/>
  <c r="D13" i="1"/>
  <c r="F15" i="1" l="1"/>
  <c r="F24" i="1"/>
  <c r="F27" i="1"/>
  <c r="F36" i="1"/>
  <c r="F39" i="1"/>
  <c r="F48" i="1"/>
  <c r="F51" i="1"/>
  <c r="F60" i="1"/>
  <c r="F63" i="1"/>
  <c r="F72" i="1"/>
  <c r="F75" i="1"/>
  <c r="G15" i="1"/>
  <c r="G24" i="1"/>
  <c r="G27" i="1"/>
  <c r="G36" i="1"/>
  <c r="G39" i="1"/>
  <c r="G48" i="1"/>
  <c r="G51" i="1"/>
  <c r="G60" i="1"/>
  <c r="G63" i="1"/>
  <c r="G72" i="1"/>
  <c r="G75" i="1"/>
  <c r="D84" i="1"/>
  <c r="D87" i="1"/>
  <c r="D96" i="1"/>
  <c r="E60" i="1"/>
  <c r="E84" i="1"/>
  <c r="E87" i="1"/>
  <c r="E96" i="1"/>
  <c r="F84" i="1"/>
  <c r="F87" i="1"/>
  <c r="F96" i="1"/>
  <c r="E36" i="1"/>
  <c r="E48" i="1"/>
  <c r="Q8" i="1"/>
  <c r="E24" i="2" l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K47" i="2" l="1"/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2" i="2"/>
  <c r="D10" i="1" l="1"/>
  <c r="H10" i="1" s="1"/>
  <c r="K85" i="2" l="1"/>
  <c r="K84" i="2"/>
  <c r="K83" i="2"/>
  <c r="K82" i="2"/>
  <c r="K81" i="2"/>
  <c r="K80" i="2"/>
  <c r="J95" i="1"/>
  <c r="J94" i="1"/>
  <c r="J87" i="1"/>
  <c r="J85" i="1"/>
  <c r="J90" i="1"/>
  <c r="J92" i="1"/>
  <c r="J76" i="1"/>
  <c r="J71" i="1"/>
  <c r="J65" i="1"/>
  <c r="J57" i="1"/>
  <c r="J49" i="1"/>
  <c r="J44" i="1"/>
  <c r="J43" i="1"/>
  <c r="J40" i="1"/>
  <c r="J39" i="1"/>
  <c r="J34" i="1"/>
  <c r="J33" i="1"/>
  <c r="J32" i="1"/>
  <c r="J31" i="1"/>
  <c r="J30" i="1"/>
  <c r="J27" i="1"/>
  <c r="J25" i="1"/>
  <c r="J23" i="1"/>
  <c r="J20" i="1"/>
  <c r="J21" i="1"/>
  <c r="J15" i="1"/>
  <c r="J13" i="1"/>
  <c r="K79" i="2" l="1"/>
  <c r="J35" i="1" l="1"/>
  <c r="J50" i="1"/>
  <c r="J62" i="1"/>
  <c r="J74" i="1"/>
  <c r="J96" i="1"/>
  <c r="J19" i="1"/>
  <c r="J29" i="1"/>
  <c r="J36" i="1"/>
  <c r="J41" i="1"/>
  <c r="J46" i="1"/>
  <c r="J51" i="1"/>
  <c r="J55" i="1"/>
  <c r="J59" i="1"/>
  <c r="J63" i="1"/>
  <c r="J67" i="1"/>
  <c r="J75" i="1"/>
  <c r="J79" i="1"/>
  <c r="J83" i="1"/>
  <c r="J93" i="1"/>
  <c r="J28" i="1"/>
  <c r="J22" i="1"/>
  <c r="J42" i="1"/>
  <c r="J68" i="1"/>
  <c r="J24" i="1"/>
  <c r="J45" i="1"/>
  <c r="J58" i="1"/>
  <c r="J14" i="1"/>
  <c r="J26" i="1"/>
  <c r="J37" i="1"/>
  <c r="J52" i="1"/>
  <c r="J72" i="1"/>
  <c r="J18" i="1"/>
  <c r="J54" i="1"/>
  <c r="J66" i="1"/>
  <c r="J70" i="1"/>
  <c r="J78" i="1"/>
  <c r="J86" i="1"/>
  <c r="J91" i="1"/>
  <c r="J16" i="1"/>
  <c r="J47" i="1"/>
  <c r="J56" i="1"/>
  <c r="J60" i="1"/>
  <c r="J64" i="1"/>
  <c r="J80" i="1"/>
  <c r="J84" i="1"/>
  <c r="J88" i="1"/>
  <c r="J17" i="1"/>
  <c r="J38" i="1"/>
  <c r="J48" i="1"/>
  <c r="J53" i="1"/>
  <c r="J61" i="1"/>
  <c r="J69" i="1"/>
  <c r="J73" i="1"/>
  <c r="J77" i="1"/>
  <c r="J81" i="1"/>
  <c r="J89" i="1"/>
  <c r="K74" i="2"/>
  <c r="K75" i="2"/>
  <c r="K76" i="2"/>
  <c r="K77" i="2"/>
  <c r="K78" i="2"/>
  <c r="K95" i="1" l="1"/>
  <c r="K87" i="1"/>
  <c r="K94" i="1"/>
  <c r="K85" i="1"/>
  <c r="K92" i="1"/>
  <c r="K90" i="1"/>
  <c r="K76" i="1"/>
  <c r="K71" i="1"/>
  <c r="K65" i="1"/>
  <c r="K57" i="1"/>
  <c r="K49" i="1"/>
  <c r="K43" i="1"/>
  <c r="K44" i="1"/>
  <c r="K39" i="1"/>
  <c r="K40" i="1"/>
  <c r="K33" i="1"/>
  <c r="K34" i="1"/>
  <c r="K31" i="1"/>
  <c r="K32" i="1"/>
  <c r="K27" i="1"/>
  <c r="K30" i="1"/>
  <c r="K23" i="1"/>
  <c r="K25" i="1"/>
  <c r="K21" i="1"/>
  <c r="K20" i="1"/>
  <c r="K15" i="1"/>
  <c r="K13" i="1"/>
  <c r="P5" i="1"/>
  <c r="AA47" i="2" s="1"/>
  <c r="K64" i="2"/>
  <c r="K65" i="2"/>
  <c r="K66" i="2"/>
  <c r="K67" i="2"/>
  <c r="K68" i="2"/>
  <c r="K69" i="2"/>
  <c r="K70" i="2"/>
  <c r="K71" i="2"/>
  <c r="K72" i="2"/>
  <c r="K73" i="2"/>
  <c r="J2" i="2"/>
  <c r="P8" i="1"/>
  <c r="I2" i="2" s="1"/>
  <c r="E2" i="2"/>
  <c r="M2" i="2" s="1"/>
  <c r="AA82" i="2" l="1"/>
  <c r="AA75" i="2"/>
  <c r="AA67" i="2"/>
  <c r="AA59" i="2"/>
  <c r="AA51" i="2"/>
  <c r="AA43" i="2"/>
  <c r="AA36" i="2"/>
  <c r="AA28" i="2"/>
  <c r="AA21" i="2"/>
  <c r="AA13" i="2"/>
  <c r="AA5" i="2"/>
  <c r="AA53" i="2"/>
  <c r="AA15" i="2"/>
  <c r="AA44" i="2"/>
  <c r="AA81" i="2"/>
  <c r="AA74" i="2"/>
  <c r="AA66" i="2"/>
  <c r="AA58" i="2"/>
  <c r="AA50" i="2"/>
  <c r="AA42" i="2"/>
  <c r="AA35" i="2"/>
  <c r="AA27" i="2"/>
  <c r="AA20" i="2"/>
  <c r="AA12" i="2"/>
  <c r="AA48" i="2"/>
  <c r="AA18" i="2"/>
  <c r="AA73" i="2"/>
  <c r="AA65" i="2"/>
  <c r="AA57" i="2"/>
  <c r="AA49" i="2"/>
  <c r="AA41" i="2"/>
  <c r="AA34" i="2"/>
  <c r="AA26" i="2"/>
  <c r="AA19" i="2"/>
  <c r="AA11" i="2"/>
  <c r="AA4" i="2"/>
  <c r="AA80" i="2"/>
  <c r="AA72" i="2"/>
  <c r="AA56" i="2"/>
  <c r="AA33" i="2"/>
  <c r="AA10" i="2"/>
  <c r="AA79" i="2"/>
  <c r="AA63" i="2"/>
  <c r="AA39" i="2"/>
  <c r="AA24" i="2"/>
  <c r="AA9" i="2"/>
  <c r="AA16" i="2"/>
  <c r="AA69" i="2"/>
  <c r="AA30" i="2"/>
  <c r="AA76" i="2"/>
  <c r="AA37" i="2"/>
  <c r="AA64" i="2"/>
  <c r="AA40" i="2"/>
  <c r="AA25" i="2"/>
  <c r="AA71" i="2"/>
  <c r="AA55" i="2"/>
  <c r="AA32" i="2"/>
  <c r="AA17" i="2"/>
  <c r="AA31" i="2"/>
  <c r="AA2" i="2"/>
  <c r="AA45" i="2"/>
  <c r="AA7" i="2"/>
  <c r="AA60" i="2"/>
  <c r="AA29" i="2"/>
  <c r="AA3" i="2"/>
  <c r="AA77" i="2"/>
  <c r="AA38" i="2"/>
  <c r="AA68" i="2"/>
  <c r="AA14" i="2"/>
  <c r="AA85" i="2"/>
  <c r="AA78" i="2"/>
  <c r="AA70" i="2"/>
  <c r="AA62" i="2"/>
  <c r="AA54" i="2"/>
  <c r="AA46" i="2"/>
  <c r="AA8" i="2"/>
  <c r="AA61" i="2"/>
  <c r="AA23" i="2"/>
  <c r="AA52" i="2"/>
  <c r="AA22" i="2"/>
  <c r="AA6" i="2"/>
  <c r="AA84" i="2"/>
  <c r="AA83" i="2"/>
  <c r="D8" i="1"/>
  <c r="K63" i="2" l="1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  <c r="J3" i="2"/>
  <c r="J4" i="2" s="1"/>
  <c r="J5" i="2" s="1"/>
  <c r="J6" i="2" s="1"/>
  <c r="J7" i="2" s="1"/>
  <c r="J8" i="2" s="1"/>
  <c r="J9" i="2" s="1"/>
  <c r="J10" i="2" s="1"/>
  <c r="J11" i="2" s="1"/>
  <c r="J12" i="2" s="1"/>
  <c r="J13" i="2" s="1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J40" i="2" s="1"/>
  <c r="J41" i="2" s="1"/>
  <c r="J42" i="2" s="1"/>
  <c r="J43" i="2" s="1"/>
  <c r="J44" i="2" s="1"/>
  <c r="J45" i="2" s="1"/>
  <c r="J46" i="2" s="1"/>
  <c r="J47" i="2" s="1"/>
  <c r="J48" i="2" s="1"/>
  <c r="J49" i="2" s="1"/>
  <c r="J50" i="2" s="1"/>
  <c r="J51" i="2" s="1"/>
  <c r="J52" i="2" s="1"/>
  <c r="J53" i="2" s="1"/>
  <c r="J54" i="2" s="1"/>
  <c r="J55" i="2" s="1"/>
  <c r="J56" i="2" s="1"/>
  <c r="J57" i="2" s="1"/>
  <c r="J58" i="2" s="1"/>
  <c r="J59" i="2" s="1"/>
  <c r="J60" i="2" s="1"/>
  <c r="J61" i="2" s="1"/>
  <c r="J62" i="2" s="1"/>
  <c r="J63" i="2" s="1"/>
  <c r="J64" i="2" s="1"/>
  <c r="J65" i="2" s="1"/>
  <c r="J66" i="2" s="1"/>
  <c r="J67" i="2" s="1"/>
  <c r="J68" i="2" s="1"/>
  <c r="J69" i="2" s="1"/>
  <c r="J70" i="2" s="1"/>
  <c r="J71" i="2" s="1"/>
  <c r="J72" i="2" s="1"/>
  <c r="J73" i="2" s="1"/>
  <c r="J74" i="2" s="1"/>
  <c r="J75" i="2" s="1"/>
  <c r="J76" i="2" s="1"/>
  <c r="J77" i="2" s="1"/>
  <c r="J78" i="2" s="1"/>
  <c r="J79" i="2" s="1"/>
  <c r="J80" i="2" s="1"/>
  <c r="J81" i="2" s="1"/>
  <c r="J82" i="2" s="1"/>
  <c r="J83" i="2" s="1"/>
  <c r="J84" i="2" s="1"/>
  <c r="J85" i="2" s="1"/>
  <c r="E3" i="2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I3" i="2"/>
  <c r="I4" i="2" s="1"/>
  <c r="I5" i="2" s="1"/>
  <c r="I6" i="2" s="1"/>
  <c r="I7" i="2" s="1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I60" i="2" s="1"/>
  <c r="I61" i="2" s="1"/>
  <c r="I62" i="2" s="1"/>
  <c r="I63" i="2" s="1"/>
  <c r="I64" i="2" s="1"/>
  <c r="I65" i="2" s="1"/>
  <c r="I66" i="2" s="1"/>
  <c r="I67" i="2" s="1"/>
  <c r="I68" i="2" s="1"/>
  <c r="I69" i="2" s="1"/>
  <c r="I70" i="2" s="1"/>
  <c r="I71" i="2" s="1"/>
  <c r="I72" i="2" s="1"/>
  <c r="I73" i="2" s="1"/>
  <c r="I74" i="2" s="1"/>
  <c r="I75" i="2" s="1"/>
  <c r="I76" i="2" s="1"/>
  <c r="I77" i="2" s="1"/>
  <c r="I78" i="2" s="1"/>
  <c r="I79" i="2" s="1"/>
  <c r="I80" i="2" s="1"/>
  <c r="I81" i="2" s="1"/>
  <c r="I82" i="2" s="1"/>
  <c r="I83" i="2" s="1"/>
  <c r="I84" i="2" s="1"/>
  <c r="I85" i="2" s="1"/>
  <c r="M3" i="2" l="1"/>
  <c r="H99" i="1"/>
  <c r="K93" i="1"/>
  <c r="K96" i="1"/>
  <c r="R8" i="1"/>
  <c r="Y2" i="2" s="1"/>
  <c r="Y3" i="2" s="1"/>
  <c r="Y4" i="2" s="1"/>
  <c r="Y5" i="2" s="1"/>
  <c r="Y6" i="2" s="1"/>
  <c r="Y7" i="2" s="1"/>
  <c r="Y8" i="2" s="1"/>
  <c r="Y9" i="2" s="1"/>
  <c r="Y10" i="2" s="1"/>
  <c r="Y11" i="2" s="1"/>
  <c r="Y12" i="2" s="1"/>
  <c r="Y13" i="2" s="1"/>
  <c r="Y14" i="2" s="1"/>
  <c r="Y15" i="2" s="1"/>
  <c r="Y16" i="2" s="1"/>
  <c r="Y17" i="2" s="1"/>
  <c r="Y18" i="2" s="1"/>
  <c r="Y19" i="2" s="1"/>
  <c r="Y20" i="2" s="1"/>
  <c r="Y21" i="2" s="1"/>
  <c r="Y22" i="2" s="1"/>
  <c r="Y23" i="2" s="1"/>
  <c r="Y24" i="2" s="1"/>
  <c r="Y25" i="2" s="1"/>
  <c r="Y26" i="2" s="1"/>
  <c r="Y27" i="2" s="1"/>
  <c r="Y28" i="2" s="1"/>
  <c r="Y29" i="2" s="1"/>
  <c r="Y30" i="2" s="1"/>
  <c r="Y31" i="2" s="1"/>
  <c r="Y32" i="2" s="1"/>
  <c r="Y33" i="2" s="1"/>
  <c r="Y34" i="2" s="1"/>
  <c r="Y35" i="2" s="1"/>
  <c r="Y36" i="2" s="1"/>
  <c r="Y37" i="2" s="1"/>
  <c r="Y38" i="2" s="1"/>
  <c r="Y39" i="2" s="1"/>
  <c r="Y40" i="2" s="1"/>
  <c r="Y41" i="2" s="1"/>
  <c r="Y42" i="2" s="1"/>
  <c r="Y43" i="2" s="1"/>
  <c r="Y44" i="2" s="1"/>
  <c r="Y45" i="2" s="1"/>
  <c r="Y46" i="2" s="1"/>
  <c r="Y47" i="2" s="1"/>
  <c r="Y48" i="2" s="1"/>
  <c r="Y49" i="2" s="1"/>
  <c r="Y50" i="2" s="1"/>
  <c r="Y51" i="2" s="1"/>
  <c r="Y52" i="2" s="1"/>
  <c r="Y53" i="2" s="1"/>
  <c r="Y54" i="2" s="1"/>
  <c r="Y55" i="2" s="1"/>
  <c r="Y56" i="2" s="1"/>
  <c r="Y57" i="2" s="1"/>
  <c r="Y58" i="2" s="1"/>
  <c r="Y59" i="2" s="1"/>
  <c r="Y60" i="2" s="1"/>
  <c r="Y61" i="2" s="1"/>
  <c r="Y62" i="2" s="1"/>
  <c r="Y63" i="2" s="1"/>
  <c r="Y64" i="2" s="1"/>
  <c r="Y65" i="2" s="1"/>
  <c r="Y66" i="2" s="1"/>
  <c r="Y67" i="2" s="1"/>
  <c r="Y68" i="2" s="1"/>
  <c r="Y69" i="2" s="1"/>
  <c r="Y70" i="2" s="1"/>
  <c r="Y71" i="2" s="1"/>
  <c r="Y72" i="2" s="1"/>
  <c r="Y73" i="2" s="1"/>
  <c r="Y74" i="2" s="1"/>
  <c r="Y75" i="2" s="1"/>
  <c r="Y76" i="2" s="1"/>
  <c r="Y77" i="2" s="1"/>
  <c r="Y78" i="2" s="1"/>
  <c r="Y79" i="2" s="1"/>
  <c r="Y80" i="2" s="1"/>
  <c r="Y81" i="2" s="1"/>
  <c r="Y82" i="2" s="1"/>
  <c r="Y83" i="2" s="1"/>
  <c r="Y84" i="2" s="1"/>
  <c r="Y85" i="2" s="1"/>
  <c r="K19" i="1" l="1"/>
  <c r="K74" i="1"/>
  <c r="K52" i="1"/>
  <c r="K83" i="1"/>
  <c r="K46" i="1"/>
  <c r="K80" i="1"/>
  <c r="K50" i="1"/>
  <c r="K70" i="1"/>
  <c r="K61" i="1"/>
  <c r="K78" i="1"/>
  <c r="K26" i="1"/>
  <c r="K47" i="1"/>
  <c r="K64" i="1"/>
  <c r="K81" i="1"/>
  <c r="K58" i="1"/>
  <c r="K41" i="1"/>
  <c r="K59" i="1"/>
  <c r="K75" i="1"/>
  <c r="K66" i="1"/>
  <c r="K18" i="1"/>
  <c r="K38" i="1"/>
  <c r="K73" i="1"/>
  <c r="K84" i="1"/>
  <c r="K22" i="1"/>
  <c r="K42" i="1"/>
  <c r="K60" i="1"/>
  <c r="K77" i="1"/>
  <c r="K88" i="1"/>
  <c r="K45" i="1"/>
  <c r="K16" i="1"/>
  <c r="K36" i="1"/>
  <c r="K55" i="1"/>
  <c r="K86" i="1"/>
  <c r="K54" i="1"/>
  <c r="K91" i="1"/>
  <c r="K48" i="1"/>
  <c r="K68" i="1"/>
  <c r="K24" i="1"/>
  <c r="K63" i="1"/>
  <c r="K89" i="1"/>
  <c r="K28" i="1"/>
  <c r="K62" i="1"/>
  <c r="K79" i="1"/>
  <c r="K53" i="1"/>
  <c r="K69" i="1"/>
  <c r="K17" i="1"/>
  <c r="K37" i="1"/>
  <c r="K56" i="1"/>
  <c r="K72" i="1"/>
  <c r="K35" i="1"/>
  <c r="K14" i="1"/>
  <c r="K29" i="1"/>
  <c r="K51" i="1"/>
  <c r="K67" i="1"/>
  <c r="K99" i="1" l="1"/>
  <c r="M4" i="2"/>
  <c r="M5" i="2" l="1"/>
  <c r="M6" i="2" l="1"/>
  <c r="M7" i="2" l="1"/>
  <c r="M8" i="2" l="1"/>
  <c r="M9" i="2" l="1"/>
  <c r="M10" i="2" l="1"/>
  <c r="M11" i="2" l="1"/>
  <c r="M12" i="2" l="1"/>
  <c r="M13" i="2" l="1"/>
  <c r="M14" i="2" l="1"/>
  <c r="M15" i="2" l="1"/>
  <c r="M16" i="2" l="1"/>
  <c r="M17" i="2" l="1"/>
  <c r="M18" i="2" l="1"/>
  <c r="M19" i="2" l="1"/>
  <c r="M20" i="2" l="1"/>
  <c r="M21" i="2" l="1"/>
  <c r="M22" i="2" l="1"/>
  <c r="M23" i="2" l="1"/>
  <c r="M24" i="2" l="1"/>
  <c r="M25" i="2" l="1"/>
  <c r="M26" i="2" l="1"/>
  <c r="M27" i="2" l="1"/>
  <c r="M28" i="2" l="1"/>
  <c r="M29" i="2" l="1"/>
  <c r="M30" i="2" l="1"/>
  <c r="M31" i="2" l="1"/>
  <c r="M32" i="2" l="1"/>
  <c r="M33" i="2" l="1"/>
  <c r="M34" i="2" l="1"/>
  <c r="M35" i="2" l="1"/>
  <c r="M36" i="2" l="1"/>
  <c r="M37" i="2" l="1"/>
  <c r="M38" i="2" l="1"/>
  <c r="M39" i="2" l="1"/>
  <c r="M40" i="2" l="1"/>
  <c r="M41" i="2" l="1"/>
  <c r="M42" i="2" l="1"/>
  <c r="M43" i="2" l="1"/>
  <c r="M44" i="2" l="1"/>
  <c r="M47" i="2" l="1"/>
  <c r="M45" i="2"/>
  <c r="M46" i="2" l="1"/>
  <c r="M48" i="2" l="1"/>
  <c r="M49" i="2" l="1"/>
  <c r="M50" i="2" l="1"/>
  <c r="M51" i="2" l="1"/>
  <c r="M52" i="2" l="1"/>
  <c r="M53" i="2" l="1"/>
  <c r="M54" i="2" l="1"/>
  <c r="M55" i="2" l="1"/>
  <c r="M56" i="2" l="1"/>
  <c r="M57" i="2" l="1"/>
  <c r="M58" i="2" l="1"/>
  <c r="M59" i="2" l="1"/>
  <c r="M60" i="2" l="1"/>
  <c r="M61" i="2" l="1"/>
  <c r="M62" i="2" l="1"/>
  <c r="M63" i="2" l="1"/>
  <c r="M64" i="2" l="1"/>
  <c r="M65" i="2" l="1"/>
  <c r="M66" i="2" l="1"/>
  <c r="M67" i="2" l="1"/>
  <c r="M68" i="2" l="1"/>
  <c r="M69" i="2" l="1"/>
  <c r="M70" i="2" l="1"/>
  <c r="M71" i="2" l="1"/>
  <c r="M72" i="2" l="1"/>
  <c r="M73" i="2" l="1"/>
  <c r="M74" i="2" l="1"/>
  <c r="M75" i="2" l="1"/>
  <c r="M76" i="2" l="1"/>
  <c r="M77" i="2" l="1"/>
  <c r="M78" i="2" l="1"/>
  <c r="M79" i="2" l="1"/>
  <c r="M80" i="2" l="1"/>
  <c r="M81" i="2" l="1"/>
  <c r="M82" i="2" l="1"/>
  <c r="M83" i="2" l="1"/>
  <c r="M84" i="2" l="1"/>
  <c r="M8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sedlark</author>
  </authors>
  <commentList>
    <comment ref="S1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sedlark:</t>
        </r>
        <r>
          <rPr>
            <sz val="8"/>
            <color indexed="81"/>
            <rFont val="Tahoma"/>
            <family val="2"/>
          </rPr>
          <t xml:space="preserve">
This code is used in order to differenciate the mode of delivery included in same zone/route.</t>
        </r>
      </text>
    </comment>
    <comment ref="AC1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sedlark:</t>
        </r>
        <r>
          <rPr>
            <sz val="8"/>
            <color indexed="81"/>
            <rFont val="Tahoma"/>
            <family val="2"/>
          </rPr>
          <t xml:space="preserve">
This field is used in order to define Net Net Price (without bonus). L=No bonus + com.accr., M - not bonusable discount, N - not bonusable price</t>
        </r>
      </text>
    </comment>
  </commentList>
</comments>
</file>

<file path=xl/sharedStrings.xml><?xml version="1.0" encoding="utf-8"?>
<sst xmlns="http://schemas.openxmlformats.org/spreadsheetml/2006/main" count="1476" uniqueCount="331">
  <si>
    <t>Kunde:</t>
  </si>
  <si>
    <t>Mob:</t>
  </si>
  <si>
    <t>Kontaktpers:</t>
  </si>
  <si>
    <t>Mailadr:</t>
  </si>
  <si>
    <t>Kundenr:</t>
  </si>
  <si>
    <t>Best.nr/ ref:</t>
  </si>
  <si>
    <t>Ordredato:</t>
  </si>
  <si>
    <t>Leveringsdato:</t>
  </si>
  <si>
    <t>Forfallsdato:</t>
  </si>
  <si>
    <t>Ordretotal:</t>
  </si>
  <si>
    <t>Rabatt:</t>
  </si>
  <si>
    <t>Article Number</t>
  </si>
  <si>
    <t>Marketing Text</t>
  </si>
  <si>
    <t>Listepris</t>
  </si>
  <si>
    <t>Bestilling</t>
  </si>
  <si>
    <t>Netto pr dekk</t>
  </si>
  <si>
    <t>Sum pr dim</t>
  </si>
  <si>
    <t>Fuel eff.</t>
  </si>
  <si>
    <t>Wet grip</t>
  </si>
  <si>
    <t>Noise value</t>
  </si>
  <si>
    <t>Eprel link</t>
  </si>
  <si>
    <t>Person / 4x4</t>
  </si>
  <si>
    <t>15545360000</t>
  </si>
  <si>
    <t>155/80R13 79T Summer S</t>
  </si>
  <si>
    <t>D</t>
  </si>
  <si>
    <t>B</t>
  </si>
  <si>
    <t>https://eprel.ec.europa.eu/qr/589056</t>
  </si>
  <si>
    <t>Timisoara</t>
  </si>
  <si>
    <t>15545350000</t>
  </si>
  <si>
    <t>155/70R13 75T Summer S</t>
  </si>
  <si>
    <t>https://eprel.ec.europa.eu/qr/589058</t>
  </si>
  <si>
    <t>Otrokovice</t>
  </si>
  <si>
    <t>15545420000</t>
  </si>
  <si>
    <t>175/70R13 82T Summer S</t>
  </si>
  <si>
    <t>https://eprel.ec.europa.eu/qr/589187</t>
  </si>
  <si>
    <t>15547960000</t>
  </si>
  <si>
    <t>175/70R14 84T Summer S</t>
  </si>
  <si>
    <t>C</t>
  </si>
  <si>
    <t>https://eprel.ec.europa.eu/qr/589209</t>
  </si>
  <si>
    <t>Lousado</t>
  </si>
  <si>
    <t>15545480000</t>
  </si>
  <si>
    <t>155/65R14 75T Summer S</t>
  </si>
  <si>
    <t>https://eprel.ec.europa.eu/qr/589085</t>
  </si>
  <si>
    <t>Puchov</t>
  </si>
  <si>
    <t>15545520000</t>
  </si>
  <si>
    <t>165/65R14 79T Summer S</t>
  </si>
  <si>
    <t>https://eprel.ec.europa.eu/qr/589178</t>
  </si>
  <si>
    <t>15545550000</t>
  </si>
  <si>
    <t>175/65R14 82T Summer S</t>
  </si>
  <si>
    <t>https://eprel.ec.europa.eu/qr/589177</t>
  </si>
  <si>
    <t>15545630000</t>
  </si>
  <si>
    <t>185/65R14 86T Summer S</t>
  </si>
  <si>
    <t>https://eprel.ec.europa.eu/qr/589076</t>
  </si>
  <si>
    <t>15545390000</t>
  </si>
  <si>
    <t>175/65R15 84H Summer S</t>
  </si>
  <si>
    <t>https://eprel.ec.europa.eu/qr/589165</t>
  </si>
  <si>
    <t>15548000000</t>
  </si>
  <si>
    <t>185/65R15 88H Summer S</t>
  </si>
  <si>
    <t>https://eprel.ec.europa.eu/qr/589212</t>
  </si>
  <si>
    <t>15548020000</t>
  </si>
  <si>
    <t>185/65R15 88T Summer S</t>
  </si>
  <si>
    <t>https://eprel.ec.europa.eu/qr/589205</t>
  </si>
  <si>
    <t>Korbach</t>
  </si>
  <si>
    <t>15548110000</t>
  </si>
  <si>
    <t>195/65R15 91H Summer S</t>
  </si>
  <si>
    <t>https://eprel.ec.europa.eu/qr/589129</t>
  </si>
  <si>
    <t>15548120000</t>
  </si>
  <si>
    <t>195/65R15 91T Summer S</t>
  </si>
  <si>
    <t>https://eprel.ec.europa.eu/qr/589215</t>
  </si>
  <si>
    <t>15548710000</t>
  </si>
  <si>
    <t>195/65R15 91V Summer S</t>
  </si>
  <si>
    <t>https://eprel.ec.europa.eu/qr/589120</t>
  </si>
  <si>
    <t>15590190000</t>
  </si>
  <si>
    <t>195/65R15 95H XL Summer S</t>
  </si>
  <si>
    <t>https://eprel.ec.europa.eu/qr/589111</t>
  </si>
  <si>
    <t>15548740000</t>
  </si>
  <si>
    <t>205/65R15 94H Summer S</t>
  </si>
  <si>
    <t>https://eprel.ec.europa.eu/qr/589117</t>
  </si>
  <si>
    <t>15548890000</t>
  </si>
  <si>
    <t>215/65R16 98H Summer S</t>
  </si>
  <si>
    <t>https://eprel.ec.europa.eu/qr/589121</t>
  </si>
  <si>
    <t>15545620000</t>
  </si>
  <si>
    <t>185/60R14 82H Summer S</t>
  </si>
  <si>
    <t>https://eprel.ec.europa.eu/qr/589075</t>
  </si>
  <si>
    <t>15547950000</t>
  </si>
  <si>
    <t>185/60R15 84H Summer S</t>
  </si>
  <si>
    <t>https://eprel.ec.europa.eu/qr/589213</t>
  </si>
  <si>
    <t>15547980000</t>
  </si>
  <si>
    <t>185/60R15 88H XL Summer S</t>
  </si>
  <si>
    <t>https://eprel.ec.europa.eu/qr/589204</t>
  </si>
  <si>
    <t>15548090000</t>
  </si>
  <si>
    <t>195/60R15 88H Summer S</t>
  </si>
  <si>
    <t>https://eprel.ec.europa.eu/qr/589216</t>
  </si>
  <si>
    <t>15548100000</t>
  </si>
  <si>
    <t>195/60R15 88V Summer S</t>
  </si>
  <si>
    <t>https://eprel.ec.europa.eu/qr/589210</t>
  </si>
  <si>
    <t>15548820000</t>
  </si>
  <si>
    <t>205/60R16 92H Summer S</t>
  </si>
  <si>
    <t>https://eprel.ec.europa.eu/qr/589119</t>
  </si>
  <si>
    <t>15590240000</t>
  </si>
  <si>
    <t>205/60R16 96V XL Summer S</t>
  </si>
  <si>
    <t>https://eprel.ec.europa.eu/qr/589110</t>
  </si>
  <si>
    <t>15548850000</t>
  </si>
  <si>
    <t>215/60R16 99V XL Summer S</t>
  </si>
  <si>
    <t>https://eprel.ec.europa.eu/qr/589115</t>
  </si>
  <si>
    <t>15549350000</t>
  </si>
  <si>
    <t>215/60R17 96H FR Summer S</t>
  </si>
  <si>
    <t>https://eprel.ec.europa.eu/qr/589206</t>
  </si>
  <si>
    <t>15590260000</t>
  </si>
  <si>
    <t>225/60R17 99H FR Summer S</t>
  </si>
  <si>
    <t>https://eprel.ec.europa.eu/qr/589200</t>
  </si>
  <si>
    <t>15590320000</t>
  </si>
  <si>
    <t>235/60R18 103V FR Summer S</t>
  </si>
  <si>
    <t>https://eprel.ec.europa.eu/qr/589036</t>
  </si>
  <si>
    <t>15590180000</t>
  </si>
  <si>
    <t>185/55R15 82V Summer S</t>
  </si>
  <si>
    <t>https://eprel.ec.europa.eu/qr/589112</t>
  </si>
  <si>
    <t>15548080000</t>
  </si>
  <si>
    <t>195/55R15 85V Summer S</t>
  </si>
  <si>
    <t>https://eprel.ec.europa.eu/qr/589211</t>
  </si>
  <si>
    <t>15590210000</t>
  </si>
  <si>
    <t>195/55R16 87H Summer S</t>
  </si>
  <si>
    <t>https://eprel.ec.europa.eu/qr/589201</t>
  </si>
  <si>
    <t>Sarreguemines</t>
  </si>
  <si>
    <t>15590220000</t>
  </si>
  <si>
    <t>195/55R16 91V XL Summer S</t>
  </si>
  <si>
    <t>https://eprel.ec.europa.eu/qr/589108</t>
  </si>
  <si>
    <t>15548800000</t>
  </si>
  <si>
    <t>205/55R16 91H Summer S</t>
  </si>
  <si>
    <t>https://eprel.ec.europa.eu/qr/589118</t>
  </si>
  <si>
    <t>15548810000</t>
  </si>
  <si>
    <t>205/55R16 91V Summer S</t>
  </si>
  <si>
    <t>https://eprel.ec.europa.eu/qr/589208</t>
  </si>
  <si>
    <t>15590230000</t>
  </si>
  <si>
    <t>205/55R16 94W XL Summer S</t>
  </si>
  <si>
    <t>https://eprel.ec.europa.eu/qr/589198</t>
  </si>
  <si>
    <t>15548840000</t>
  </si>
  <si>
    <t>215/55R16 97W XL Summer S</t>
  </si>
  <si>
    <t>https://eprel.ec.europa.eu/qr/589114</t>
  </si>
  <si>
    <t>15590250000</t>
  </si>
  <si>
    <t>215/55R16 93V Summer S</t>
  </si>
  <si>
    <t>https://eprel.ec.europa.eu/qr/589202</t>
  </si>
  <si>
    <t>15548900000</t>
  </si>
  <si>
    <t>225/55R16 95W Summer S</t>
  </si>
  <si>
    <t>https://eprel.ec.europa.eu/qr/589207</t>
  </si>
  <si>
    <t>15590140000</t>
  </si>
  <si>
    <t>205/55R17 95V XL FR Summer S</t>
  </si>
  <si>
    <t>https://eprel.ec.europa.eu/qr/589096</t>
  </si>
  <si>
    <t>15590160000</t>
  </si>
  <si>
    <t>215/55R17 94V FR Summer S</t>
  </si>
  <si>
    <t>https://eprel.ec.europa.eu/qr/589257</t>
  </si>
  <si>
    <t>15590170000</t>
  </si>
  <si>
    <t>215/55R17 98W XL FR Summer S</t>
  </si>
  <si>
    <t>https://eprel.ec.europa.eu/qr/589105</t>
  </si>
  <si>
    <t>15590020000</t>
  </si>
  <si>
    <t>225/55R17 101Y XL FR Summer S</t>
  </si>
  <si>
    <t>https://eprel.ec.europa.eu/qr/589192</t>
  </si>
  <si>
    <t>15590270000</t>
  </si>
  <si>
    <t>235/55R17 103W XL FR Summer S</t>
  </si>
  <si>
    <t>https://eprel.ec.europa.eu/qr/589195</t>
  </si>
  <si>
    <t>15590280000</t>
  </si>
  <si>
    <t>215/55R18 99V XL FR Summer S</t>
  </si>
  <si>
    <t>https://eprel.ec.europa.eu/qr/589194</t>
  </si>
  <si>
    <t>15590300000</t>
  </si>
  <si>
    <t>225/55R18 98V FR Summer S</t>
  </si>
  <si>
    <t>https://eprel.ec.europa.eu/qr/589199</t>
  </si>
  <si>
    <t>15548060000</t>
  </si>
  <si>
    <t>195/50R15 82V Summer S</t>
  </si>
  <si>
    <t>https://eprel.ec.europa.eu/qr/589214</t>
  </si>
  <si>
    <t>15590200000</t>
  </si>
  <si>
    <t>195/50R16 88V XL Summer S</t>
  </si>
  <si>
    <t>https://eprel.ec.europa.eu/qr/589109</t>
  </si>
  <si>
    <t>15590130000</t>
  </si>
  <si>
    <t>205/50R17 93W XL FR Summer S</t>
  </si>
  <si>
    <t>https://eprel.ec.europa.eu/qr/589098</t>
  </si>
  <si>
    <t>15590150000</t>
  </si>
  <si>
    <t>215/50R17 95W XL FR Summer S</t>
  </si>
  <si>
    <t>https://eprel.ec.europa.eu/qr/589104</t>
  </si>
  <si>
    <t>15590010000</t>
  </si>
  <si>
    <t>225/50R17 98Y XL FR Summer S</t>
  </si>
  <si>
    <t>https://eprel.ec.europa.eu/qr/589193</t>
  </si>
  <si>
    <t>15590060000</t>
  </si>
  <si>
    <t>235/50R18 97V FR Summer S</t>
  </si>
  <si>
    <t>https://eprel.ec.europa.eu/qr/589102</t>
  </si>
  <si>
    <t>Aachen</t>
  </si>
  <si>
    <t>15548780000</t>
  </si>
  <si>
    <t>195/45R16 84V XL FR Summer S</t>
  </si>
  <si>
    <t>https://eprel.ec.europa.eu/qr/589113</t>
  </si>
  <si>
    <t>15590120000</t>
  </si>
  <si>
    <t>205/45R17 88W XL FR Summer S</t>
  </si>
  <si>
    <t>https://eprel.ec.europa.eu/qr/589106</t>
  </si>
  <si>
    <t>15548940000</t>
  </si>
  <si>
    <t>215/45R17 91Y XL FR Summer S</t>
  </si>
  <si>
    <t>https://eprel.ec.europa.eu/qr/589203</t>
  </si>
  <si>
    <t>15545070000</t>
  </si>
  <si>
    <t>225/45R17 91Y FR Summer S</t>
  </si>
  <si>
    <t>https://eprel.ec.europa.eu/qr/589054</t>
  </si>
  <si>
    <t>15590000000</t>
  </si>
  <si>
    <t>225/45R17 94Y XL FR Summer S</t>
  </si>
  <si>
    <t>https://eprel.ec.europa.eu/qr/589191</t>
  </si>
  <si>
    <t>15590030000</t>
  </si>
  <si>
    <t>235/45R17 97Y XL FR Summer S</t>
  </si>
  <si>
    <t>https://eprel.ec.europa.eu/qr/589099</t>
  </si>
  <si>
    <t>15590290000</t>
  </si>
  <si>
    <t>225/45R18 95Y XL FR Summer S</t>
  </si>
  <si>
    <t>https://eprel.ec.europa.eu/qr/589197</t>
  </si>
  <si>
    <t>15590310000</t>
  </si>
  <si>
    <t>235/45R18 98Y XL FR Summer S</t>
  </si>
  <si>
    <t>https://eprel.ec.europa.eu/qr/589256</t>
  </si>
  <si>
    <t>15590080000</t>
  </si>
  <si>
    <t>245/45R18 100Y XL FR Summer S</t>
  </si>
  <si>
    <t>https://eprel.ec.europa.eu/qr/589095</t>
  </si>
  <si>
    <t>15590330000</t>
  </si>
  <si>
    <t>225/45R19 96W XL FR Summer S</t>
  </si>
  <si>
    <t>https://eprel.ec.europa.eu/qr/589116</t>
  </si>
  <si>
    <t>15590040000</t>
  </si>
  <si>
    <t>225/40R18 92Y XL FR Summer S</t>
  </si>
  <si>
    <t>https://eprel.ec.europa.eu/qr/589101</t>
  </si>
  <si>
    <t>15590050000</t>
  </si>
  <si>
    <t>235/40R18 95Y XL FR Summer S</t>
  </si>
  <si>
    <t>https://eprel.ec.europa.eu/qr/589100</t>
  </si>
  <si>
    <t>15590070000</t>
  </si>
  <si>
    <t>245/40R18 97Y XL FR Summer S</t>
  </si>
  <si>
    <t>https://eprel.ec.europa.eu/qr/589103</t>
  </si>
  <si>
    <t>15592150000</t>
  </si>
  <si>
    <t>245/40R19 98Y XL FR Summer S</t>
  </si>
  <si>
    <t>15590340000</t>
  </si>
  <si>
    <t>255/40R19 100Y XL FR Summer S</t>
  </si>
  <si>
    <t>https://eprel.ec.europa.eu/qr/589196</t>
  </si>
  <si>
    <t>15590090000</t>
  </si>
  <si>
    <t>235/35R19 91Y XL FR Summer S</t>
  </si>
  <si>
    <t>https://eprel.ec.europa.eu/qr/589107</t>
  </si>
  <si>
    <t>15592140000</t>
  </si>
  <si>
    <t>245/35R19 93Y XL FR Summer S</t>
  </si>
  <si>
    <t>15590100000</t>
  </si>
  <si>
    <t>255/35R19 96Y XL FR Summer S</t>
  </si>
  <si>
    <t>https://eprel.ec.europa.eu/qr/589097</t>
  </si>
  <si>
    <t>Vare</t>
  </si>
  <si>
    <t>04603050000</t>
  </si>
  <si>
    <t>185R14C 102/100Q Summer Van S 8PR</t>
  </si>
  <si>
    <t>https://eprel.ec.europa.eu/qr/605221</t>
  </si>
  <si>
    <t>04603320000</t>
  </si>
  <si>
    <t>195R15C 106/104R Summer Van S 8PR</t>
  </si>
  <si>
    <t>https://eprel.ec.europa.eu/qr/589163</t>
  </si>
  <si>
    <t>04603100000</t>
  </si>
  <si>
    <t>195/75R16C 107/105T Summer Van S 8PR</t>
  </si>
  <si>
    <t>https://eprel.ec.europa.eu/qr/589222</t>
  </si>
  <si>
    <t>04603330000</t>
  </si>
  <si>
    <t>205/75R16C 110/108R Summer Van S 8PR</t>
  </si>
  <si>
    <t>https://eprel.ec.europa.eu/qr/589249</t>
  </si>
  <si>
    <t>04603240000</t>
  </si>
  <si>
    <t>215/75R16C 113/111R Summer Van S 8PR</t>
  </si>
  <si>
    <t>https://eprel.ec.europa.eu/qr/589221</t>
  </si>
  <si>
    <t>04603340000</t>
  </si>
  <si>
    <t>225/75R16C 121/120R Summer Van S 10PR</t>
  </si>
  <si>
    <t>https://eprel.ec.europa.eu/qr/605218</t>
  </si>
  <si>
    <t>04603060000</t>
  </si>
  <si>
    <t>195/70R15C 104/102R Summer Van S 8PR</t>
  </si>
  <si>
    <t>https://eprel.ec.europa.eu/qr/605232</t>
  </si>
  <si>
    <t>04603080000</t>
  </si>
  <si>
    <t>225/70R15C 112/110R Summer Van S 8PR</t>
  </si>
  <si>
    <t>https://eprel.ec.europa.eu/qr/589164</t>
  </si>
  <si>
    <t>04603070000</t>
  </si>
  <si>
    <t>215/65R15C 104/102T Summer Van S 6PR</t>
  </si>
  <si>
    <t>https://eprel.ec.europa.eu/qr/589220</t>
  </si>
  <si>
    <t>04603090000</t>
  </si>
  <si>
    <t>195/65R16C 104/102T (100T) Summer Van S 8PR</t>
  </si>
  <si>
    <t>https://eprel.ec.europa.eu/qr/589247</t>
  </si>
  <si>
    <t>04603110000</t>
  </si>
  <si>
    <t>205/65R16C 107/105T (103T) Summer Van S 8PR</t>
  </si>
  <si>
    <t>https://eprel.ec.europa.eu/qr/589246</t>
  </si>
  <si>
    <t>04603230000</t>
  </si>
  <si>
    <t>215/65R16C 109/107T (106T) Summer Van S 8PR</t>
  </si>
  <si>
    <t>https://eprel.ec.europa.eu/qr/589218</t>
  </si>
  <si>
    <t>04603250000</t>
  </si>
  <si>
    <t>225/65R16C 112/110R Summer Van S 8PR</t>
  </si>
  <si>
    <t>https://eprel.ec.europa.eu/qr/589248</t>
  </si>
  <si>
    <t>04603260000</t>
  </si>
  <si>
    <t>235/65R16C 115/113R Summer Van S 8PR</t>
  </si>
  <si>
    <t>https://eprel.ec.europa.eu/qr/605225</t>
  </si>
  <si>
    <t>Total</t>
  </si>
  <si>
    <t>Sales Doc Type</t>
  </si>
  <si>
    <t>Sales org</t>
  </si>
  <si>
    <t>Dist Channel</t>
  </si>
  <si>
    <t>Division</t>
  </si>
  <si>
    <t>Sold-to Party</t>
  </si>
  <si>
    <t>Material</t>
  </si>
  <si>
    <t>Cust Material</t>
  </si>
  <si>
    <t>Qty</t>
  </si>
  <si>
    <t>Req Delv Date</t>
  </si>
  <si>
    <t>PO #</t>
  </si>
  <si>
    <t>PO date</t>
  </si>
  <si>
    <t>Delivery Block</t>
  </si>
  <si>
    <t>Ship to party</t>
  </si>
  <si>
    <t>Plant</t>
  </si>
  <si>
    <t>Stor loca</t>
  </si>
  <si>
    <t>Route</t>
  </si>
  <si>
    <t>Complete Del</t>
  </si>
  <si>
    <t>Shipp condition</t>
  </si>
  <si>
    <t>Spec process</t>
  </si>
  <si>
    <t>Pay terms</t>
  </si>
  <si>
    <t>Fixed value date</t>
  </si>
  <si>
    <t>Action code</t>
  </si>
  <si>
    <t>Delivery Group</t>
  </si>
  <si>
    <t>Cond Type</t>
  </si>
  <si>
    <t>Cond Value</t>
  </si>
  <si>
    <t>Order Reason</t>
  </si>
  <si>
    <t>Name of orderer</t>
  </si>
  <si>
    <t>Headet text</t>
  </si>
  <si>
    <t>Cond Excl</t>
  </si>
  <si>
    <t>INCO1</t>
  </si>
  <si>
    <t>INCO2</t>
  </si>
  <si>
    <t>Article Description</t>
  </si>
  <si>
    <t>Order</t>
  </si>
  <si>
    <t>Serv.rend.date</t>
  </si>
  <si>
    <t>29</t>
  </si>
  <si>
    <t>RE</t>
  </si>
  <si>
    <t>00</t>
  </si>
  <si>
    <t>35</t>
  </si>
  <si>
    <t>0000</t>
  </si>
  <si>
    <t>ZDME</t>
  </si>
  <si>
    <t>ES</t>
  </si>
  <si>
    <t>15543730000</t>
  </si>
  <si>
    <t>01.06.2024</t>
  </si>
  <si>
    <t>ZTA</t>
  </si>
  <si>
    <t>1000 dekk   59,00%</t>
  </si>
  <si>
    <t>500 dekk   58,00%</t>
  </si>
  <si>
    <t>Suppl  54,30%</t>
  </si>
  <si>
    <t>300 dekk   56,50%</t>
  </si>
  <si>
    <t>Listepriser pr 01.01.2024 - eks miljøavg og mva</t>
  </si>
  <si>
    <t>Bestilling Summer S / Summer Van 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</si>
</sst>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i/>
      <sz val="8"/>
      <name val="Arial"/>
      <family val="2"/>
    </font>
    <font>
      <b/>
      <sz val="12"/>
      <color theme="0"/>
      <name val="Arial"/>
      <family val="2"/>
    </font>
    <font>
      <b/>
      <sz val="18"/>
      <color theme="1"/>
      <name val="Calibri"/>
      <family val="2"/>
      <scheme val="minor"/>
    </font>
    <font>
      <b/>
      <sz val="16"/>
      <color rgb="FFFF000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0A0A0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BEBEBE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FF9900"/>
        <bgColor indexed="64"/>
      </patternFill>
    </fill>
    <fill>
      <patternFill patternType="solid">
        <fgColor rgb="FFFFD18C"/>
        <bgColor indexed="64"/>
      </patternFill>
    </fill>
    <fill>
      <patternFill patternType="solid">
        <fgColor rgb="FFB4B4B4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D2D2D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theme="9"/>
      </left>
      <right/>
      <top/>
      <bottom/>
      <diagonal/>
    </border>
  </borders>
  <cellStyleXfs count="90">
    <xf numFmtId="0" fontId="0" fillId="0" borderId="0"/>
    <xf numFmtId="0" fontId="2" fillId="0" borderId="0"/>
    <xf numFmtId="9" fontId="14" fillId="0" borderId="0" applyFont="0" applyFill="0" applyBorder="0" applyAlignment="0" applyProtection="0"/>
    <xf numFmtId="4" fontId="16" fillId="7" borderId="39" applyNumberFormat="0" applyProtection="0">
      <alignment horizontal="left" vertical="center" indent="1"/>
    </xf>
    <xf numFmtId="4" fontId="16" fillId="8" borderId="39" applyNumberFormat="0" applyProtection="0">
      <alignment horizontal="left" vertical="center" indent="1"/>
    </xf>
    <xf numFmtId="0" fontId="16" fillId="9" borderId="39" applyNumberFormat="0" applyProtection="0">
      <alignment horizontal="left" vertical="center" indent="1"/>
    </xf>
    <xf numFmtId="4" fontId="16" fillId="0" borderId="39" applyNumberFormat="0" applyProtection="0">
      <alignment horizontal="right" vertical="center"/>
    </xf>
    <xf numFmtId="0" fontId="18" fillId="0" borderId="0"/>
    <xf numFmtId="0" fontId="19" fillId="10" borderId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6" fillId="16" borderId="0" applyNumberFormat="0" applyBorder="0" applyAlignment="0" applyProtection="0"/>
    <xf numFmtId="0" fontId="26" fillId="24" borderId="0" applyNumberFormat="0" applyBorder="0" applyAlignment="0" applyProtection="0"/>
    <xf numFmtId="0" fontId="25" fillId="17" borderId="0" applyNumberFormat="0" applyBorder="0" applyAlignment="0" applyProtection="0"/>
    <xf numFmtId="0" fontId="25" fillId="1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5" fillId="14" borderId="0" applyNumberFormat="0" applyBorder="0" applyAlignment="0" applyProtection="0"/>
    <xf numFmtId="0" fontId="25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5" fillId="30" borderId="0" applyNumberFormat="0" applyBorder="0" applyAlignment="0" applyProtection="0"/>
    <xf numFmtId="0" fontId="27" fillId="28" borderId="0" applyNumberFormat="0" applyBorder="0" applyAlignment="0" applyProtection="0"/>
    <xf numFmtId="0" fontId="28" fillId="31" borderId="39" applyNumberFormat="0" applyAlignment="0" applyProtection="0"/>
    <xf numFmtId="0" fontId="29" fillId="23" borderId="49" applyNumberFormat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30" fillId="34" borderId="0" applyNumberFormat="0" applyBorder="0" applyAlignment="0" applyProtection="0"/>
    <xf numFmtId="0" fontId="26" fillId="21" borderId="0" applyNumberFormat="0" applyBorder="0" applyAlignment="0" applyProtection="0"/>
    <xf numFmtId="0" fontId="31" fillId="0" borderId="50" applyNumberFormat="0" applyFill="0" applyAlignment="0" applyProtection="0"/>
    <xf numFmtId="0" fontId="32" fillId="0" borderId="51" applyNumberFormat="0" applyFill="0" applyAlignment="0" applyProtection="0"/>
    <xf numFmtId="0" fontId="33" fillId="0" borderId="52" applyNumberFormat="0" applyFill="0" applyAlignment="0" applyProtection="0"/>
    <xf numFmtId="0" fontId="33" fillId="0" borderId="0" applyNumberFormat="0" applyFill="0" applyBorder="0" applyAlignment="0" applyProtection="0"/>
    <xf numFmtId="0" fontId="34" fillId="29" borderId="39" applyNumberFormat="0" applyAlignment="0" applyProtection="0"/>
    <xf numFmtId="0" fontId="35" fillId="0" borderId="53" applyNumberFormat="0" applyFill="0" applyAlignment="0" applyProtection="0"/>
    <xf numFmtId="0" fontId="35" fillId="29" borderId="0" applyNumberFormat="0" applyBorder="0" applyAlignment="0" applyProtection="0"/>
    <xf numFmtId="0" fontId="16" fillId="28" borderId="39" applyNumberFormat="0" applyFont="0" applyAlignment="0" applyProtection="0"/>
    <xf numFmtId="0" fontId="36" fillId="31" borderId="54" applyNumberFormat="0" applyAlignment="0" applyProtection="0"/>
    <xf numFmtId="4" fontId="16" fillId="56" borderId="39" applyNumberFormat="0" applyProtection="0">
      <alignment vertical="center"/>
    </xf>
    <xf numFmtId="4" fontId="39" fillId="36" borderId="39" applyNumberFormat="0" applyProtection="0">
      <alignment vertical="center"/>
    </xf>
    <xf numFmtId="4" fontId="16" fillId="56" borderId="39" applyNumberFormat="0" applyProtection="0">
      <alignment horizontal="left" vertical="center" indent="1"/>
    </xf>
    <xf numFmtId="0" fontId="22" fillId="35" borderId="55" applyNumberFormat="0" applyProtection="0">
      <alignment horizontal="left" vertical="top" indent="1"/>
    </xf>
    <xf numFmtId="4" fontId="16" fillId="37" borderId="39" applyNumberFormat="0" applyProtection="0">
      <alignment horizontal="right" vertical="center"/>
    </xf>
    <xf numFmtId="4" fontId="16" fillId="38" borderId="39" applyNumberFormat="0" applyProtection="0">
      <alignment horizontal="right" vertical="center"/>
    </xf>
    <xf numFmtId="4" fontId="16" fillId="39" borderId="56" applyNumberFormat="0" applyProtection="0">
      <alignment horizontal="right" vertical="center"/>
    </xf>
    <xf numFmtId="4" fontId="16" fillId="40" borderId="39" applyNumberFormat="0" applyProtection="0">
      <alignment horizontal="right" vertical="center"/>
    </xf>
    <xf numFmtId="4" fontId="16" fillId="41" borderId="39" applyNumberFormat="0" applyProtection="0">
      <alignment horizontal="right" vertical="center"/>
    </xf>
    <xf numFmtId="4" fontId="16" fillId="42" borderId="39" applyNumberFormat="0" applyProtection="0">
      <alignment horizontal="right" vertical="center"/>
    </xf>
    <xf numFmtId="4" fontId="16" fillId="43" borderId="39" applyNumberFormat="0" applyProtection="0">
      <alignment horizontal="right" vertical="center"/>
    </xf>
    <xf numFmtId="4" fontId="16" fillId="44" borderId="39" applyNumberFormat="0" applyProtection="0">
      <alignment horizontal="right" vertical="center"/>
    </xf>
    <xf numFmtId="4" fontId="16" fillId="45" borderId="39" applyNumberFormat="0" applyProtection="0">
      <alignment horizontal="right" vertical="center"/>
    </xf>
    <xf numFmtId="4" fontId="40" fillId="55" borderId="0" applyNumberFormat="0" applyProtection="0">
      <alignment horizontal="left" vertical="center" indent="1"/>
    </xf>
    <xf numFmtId="4" fontId="16" fillId="5" borderId="56" applyNumberFormat="0" applyProtection="0">
      <alignment horizontal="left" vertical="center" indent="1"/>
    </xf>
    <xf numFmtId="4" fontId="18" fillId="46" borderId="56" applyNumberFormat="0" applyProtection="0">
      <alignment horizontal="left" vertical="center" indent="1"/>
    </xf>
    <xf numFmtId="4" fontId="16" fillId="47" borderId="39" applyNumberFormat="0" applyProtection="0">
      <alignment horizontal="right" vertical="center"/>
    </xf>
    <xf numFmtId="4" fontId="16" fillId="48" borderId="56" applyNumberFormat="0" applyProtection="0">
      <alignment horizontal="left" vertical="center" indent="1"/>
    </xf>
    <xf numFmtId="4" fontId="16" fillId="47" borderId="56" applyNumberFormat="0" applyProtection="0">
      <alignment horizontal="left" vertical="center" indent="1"/>
    </xf>
    <xf numFmtId="0" fontId="16" fillId="9" borderId="55" applyNumberFormat="0" applyProtection="0">
      <alignment horizontal="left" vertical="top" indent="1"/>
    </xf>
    <xf numFmtId="0" fontId="16" fillId="8" borderId="39" applyNumberFormat="0" applyProtection="0">
      <alignment horizontal="left" vertical="center" indent="1"/>
    </xf>
    <xf numFmtId="0" fontId="16" fillId="8" borderId="55" applyNumberFormat="0" applyProtection="0">
      <alignment horizontal="left" vertical="top" indent="1"/>
    </xf>
    <xf numFmtId="0" fontId="16" fillId="58" borderId="39" applyNumberFormat="0" applyProtection="0">
      <alignment horizontal="left" vertical="center" indent="1"/>
    </xf>
    <xf numFmtId="0" fontId="16" fillId="58" borderId="55" applyNumberFormat="0" applyProtection="0">
      <alignment horizontal="left" vertical="top" indent="1"/>
    </xf>
    <xf numFmtId="0" fontId="16" fillId="59" borderId="39" applyNumberFormat="0" applyProtection="0">
      <alignment horizontal="left" vertical="center" indent="1"/>
    </xf>
    <xf numFmtId="0" fontId="16" fillId="59" borderId="55" applyNumberFormat="0" applyProtection="0">
      <alignment horizontal="left" vertical="top" indent="1"/>
    </xf>
    <xf numFmtId="0" fontId="16" fillId="49" borderId="57" applyNumberFormat="0">
      <protection locked="0"/>
    </xf>
    <xf numFmtId="0" fontId="20" fillId="46" borderId="58" applyBorder="0"/>
    <xf numFmtId="4" fontId="21" fillId="50" borderId="55" applyNumberFormat="0" applyProtection="0">
      <alignment vertical="center"/>
    </xf>
    <xf numFmtId="4" fontId="39" fillId="51" borderId="1" applyNumberFormat="0" applyProtection="0">
      <alignment vertical="center"/>
    </xf>
    <xf numFmtId="4" fontId="21" fillId="57" borderId="55" applyNumberFormat="0" applyProtection="0">
      <alignment horizontal="left" vertical="center" indent="1"/>
    </xf>
    <xf numFmtId="0" fontId="21" fillId="50" borderId="55" applyNumberFormat="0" applyProtection="0">
      <alignment horizontal="left" vertical="top" indent="1"/>
    </xf>
    <xf numFmtId="4" fontId="39" fillId="52" borderId="39" applyNumberFormat="0" applyProtection="0">
      <alignment horizontal="right" vertical="center"/>
    </xf>
    <xf numFmtId="0" fontId="21" fillId="47" borderId="55" applyNumberFormat="0" applyProtection="0">
      <alignment horizontal="left" vertical="top" indent="1"/>
    </xf>
    <xf numFmtId="4" fontId="23" fillId="53" borderId="56" applyNumberFormat="0" applyProtection="0">
      <alignment horizontal="left" vertical="center" indent="1"/>
    </xf>
    <xf numFmtId="0" fontId="16" fillId="54" borderId="1"/>
    <xf numFmtId="4" fontId="24" fillId="49" borderId="39" applyNumberFormat="0" applyProtection="0">
      <alignment horizontal="right" vertical="center"/>
    </xf>
    <xf numFmtId="0" fontId="37" fillId="0" borderId="0" applyNumberFormat="0" applyFill="0" applyBorder="0" applyAlignment="0" applyProtection="0"/>
    <xf numFmtId="0" fontId="30" fillId="0" borderId="59" applyNumberFormat="0" applyFill="0" applyAlignment="0" applyProtection="0"/>
    <xf numFmtId="0" fontId="38" fillId="0" borderId="0" applyNumberFormat="0" applyFill="0" applyBorder="0" applyAlignment="0" applyProtection="0"/>
    <xf numFmtId="4" fontId="16" fillId="8" borderId="60" applyProtection="0">
      <alignment horizontal="left" vertical="center" indent="1"/>
    </xf>
  </cellStyleXfs>
  <cellXfs count="145">
    <xf numFmtId="0" fontId="0" fillId="0" borderId="0" xfId="0"/>
    <xf numFmtId="0" fontId="0" fillId="0" borderId="0" xfId="0" applyAlignment="1">
      <alignment horizontal="center"/>
    </xf>
    <xf numFmtId="2" fontId="6" fillId="0" borderId="0" xfId="0" applyNumberFormat="1" applyFont="1" applyAlignment="1" applyProtection="1">
      <alignment horizontal="center"/>
      <protection hidden="1"/>
    </xf>
    <xf numFmtId="49" fontId="0" fillId="0" borderId="0" xfId="0" applyNumberFormat="1" applyAlignment="1">
      <alignment horizontal="center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1" fontId="7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right" wrapText="1"/>
    </xf>
    <xf numFmtId="49" fontId="11" fillId="0" borderId="0" xfId="0" applyNumberFormat="1" applyFont="1" applyAlignment="1">
      <alignment horizontal="right"/>
    </xf>
    <xf numFmtId="14" fontId="0" fillId="0" borderId="0" xfId="0" applyNumberFormat="1" applyAlignment="1">
      <alignment horizontal="center"/>
    </xf>
    <xf numFmtId="0" fontId="4" fillId="0" borderId="0" xfId="0" applyFont="1" applyAlignment="1">
      <alignment vertical="center" wrapText="1"/>
    </xf>
    <xf numFmtId="4" fontId="0" fillId="0" borderId="0" xfId="0" applyNumberFormat="1" applyAlignment="1">
      <alignment horizontal="center"/>
    </xf>
    <xf numFmtId="49" fontId="11" fillId="0" borderId="0" xfId="0" applyNumberFormat="1" applyFont="1"/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49" fontId="4" fillId="4" borderId="0" xfId="0" applyNumberFormat="1" applyFont="1" applyFill="1" applyProtection="1"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0" fontId="12" fillId="0" borderId="12" xfId="0" applyFont="1" applyBorder="1" applyProtection="1">
      <protection hidden="1"/>
    </xf>
    <xf numFmtId="3" fontId="12" fillId="0" borderId="12" xfId="0" applyNumberFormat="1" applyFont="1" applyBorder="1" applyProtection="1">
      <protection hidden="1"/>
    </xf>
    <xf numFmtId="0" fontId="0" fillId="0" borderId="5" xfId="0" applyBorder="1" applyProtection="1">
      <protection hidden="1"/>
    </xf>
    <xf numFmtId="0" fontId="0" fillId="0" borderId="10" xfId="0" applyBorder="1" applyProtection="1">
      <protection hidden="1"/>
    </xf>
    <xf numFmtId="0" fontId="1" fillId="2" borderId="13" xfId="0" applyFont="1" applyFill="1" applyBorder="1" applyAlignment="1" applyProtection="1">
      <alignment horizontal="center" vertical="center"/>
      <protection hidden="1"/>
    </xf>
    <xf numFmtId="0" fontId="1" fillId="2" borderId="14" xfId="0" applyFont="1" applyFill="1" applyBorder="1" applyAlignment="1" applyProtection="1">
      <alignment vertical="center"/>
      <protection hidden="1"/>
    </xf>
    <xf numFmtId="0" fontId="1" fillId="2" borderId="14" xfId="0" applyFont="1" applyFill="1" applyBorder="1" applyAlignment="1" applyProtection="1">
      <alignment horizontal="center" vertical="center" wrapText="1"/>
      <protection hidden="1"/>
    </xf>
    <xf numFmtId="0" fontId="1" fillId="2" borderId="15" xfId="0" applyFont="1" applyFill="1" applyBorder="1" applyAlignment="1" applyProtection="1">
      <alignment horizontal="center" vertical="center" wrapText="1"/>
      <protection hidden="1"/>
    </xf>
    <xf numFmtId="0" fontId="0" fillId="0" borderId="18" xfId="0" applyBorder="1" applyAlignment="1" applyProtection="1">
      <alignment horizontal="center"/>
      <protection hidden="1"/>
    </xf>
    <xf numFmtId="0" fontId="0" fillId="0" borderId="21" xfId="0" applyBorder="1" applyAlignment="1" applyProtection="1">
      <alignment horizontal="center"/>
      <protection hidden="1"/>
    </xf>
    <xf numFmtId="0" fontId="0" fillId="0" borderId="22" xfId="0" applyBorder="1" applyProtection="1">
      <protection hidden="1"/>
    </xf>
    <xf numFmtId="0" fontId="1" fillId="2" borderId="13" xfId="0" applyFont="1" applyFill="1" applyBorder="1" applyAlignment="1" applyProtection="1">
      <alignment horizontal="center" vertical="center" wrapText="1"/>
      <protection hidden="1"/>
    </xf>
    <xf numFmtId="0" fontId="0" fillId="0" borderId="8" xfId="0" applyBorder="1" applyProtection="1">
      <protection hidden="1"/>
    </xf>
    <xf numFmtId="0" fontId="0" fillId="0" borderId="19" xfId="0" applyBorder="1" applyAlignment="1" applyProtection="1">
      <alignment horizontal="center"/>
      <protection hidden="1"/>
    </xf>
    <xf numFmtId="0" fontId="0" fillId="0" borderId="22" xfId="0" applyBorder="1" applyAlignment="1" applyProtection="1">
      <alignment horizontal="center"/>
      <protection hidden="1"/>
    </xf>
    <xf numFmtId="0" fontId="0" fillId="0" borderId="23" xfId="0" applyBorder="1" applyAlignment="1" applyProtection="1">
      <alignment horizontal="center"/>
      <protection hidden="1"/>
    </xf>
    <xf numFmtId="0" fontId="1" fillId="2" borderId="24" xfId="0" applyFont="1" applyFill="1" applyBorder="1" applyAlignment="1" applyProtection="1">
      <alignment horizontal="center" vertical="center" wrapText="1"/>
      <protection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2" fontId="0" fillId="0" borderId="1" xfId="0" applyNumberFormat="1" applyBorder="1" applyProtection="1">
      <protection hidden="1"/>
    </xf>
    <xf numFmtId="2" fontId="0" fillId="0" borderId="19" xfId="0" applyNumberFormat="1" applyBorder="1" applyProtection="1">
      <protection hidden="1"/>
    </xf>
    <xf numFmtId="2" fontId="0" fillId="0" borderId="22" xfId="0" applyNumberFormat="1" applyBorder="1" applyProtection="1">
      <protection hidden="1"/>
    </xf>
    <xf numFmtId="1" fontId="5" fillId="5" borderId="29" xfId="0" applyNumberFormat="1" applyFont="1" applyFill="1" applyBorder="1" applyAlignment="1" applyProtection="1">
      <alignment horizontal="center" vertical="center"/>
      <protection hidden="1"/>
    </xf>
    <xf numFmtId="49" fontId="5" fillId="5" borderId="28" xfId="0" applyNumberFormat="1" applyFont="1" applyFill="1" applyBorder="1" applyAlignment="1" applyProtection="1">
      <alignment horizontal="right" vertical="center"/>
      <protection hidden="1"/>
    </xf>
    <xf numFmtId="10" fontId="15" fillId="5" borderId="29" xfId="2" applyNumberFormat="1" applyFont="1" applyFill="1" applyBorder="1" applyAlignment="1" applyProtection="1">
      <alignment horizontal="left" vertical="center"/>
      <protection hidden="1"/>
    </xf>
    <xf numFmtId="2" fontId="5" fillId="0" borderId="0" xfId="0" applyNumberFormat="1" applyFont="1" applyProtection="1">
      <protection hidden="1"/>
    </xf>
    <xf numFmtId="2" fontId="5" fillId="0" borderId="0" xfId="0" applyNumberFormat="1" applyFont="1" applyAlignment="1" applyProtection="1">
      <alignment horizontal="left"/>
      <protection hidden="1"/>
    </xf>
    <xf numFmtId="2" fontId="5" fillId="0" borderId="0" xfId="0" applyNumberFormat="1" applyFont="1" applyAlignment="1" applyProtection="1">
      <alignment horizontal="center"/>
      <protection hidden="1"/>
    </xf>
    <xf numFmtId="2" fontId="5" fillId="0" borderId="10" xfId="0" applyNumberFormat="1" applyFont="1" applyBorder="1" applyProtection="1">
      <protection hidden="1"/>
    </xf>
    <xf numFmtId="2" fontId="5" fillId="0" borderId="5" xfId="0" applyNumberFormat="1" applyFont="1" applyBorder="1" applyProtection="1">
      <protection hidden="1"/>
    </xf>
    <xf numFmtId="2" fontId="6" fillId="0" borderId="5" xfId="0" applyNumberFormat="1" applyFont="1" applyBorder="1" applyAlignment="1" applyProtection="1">
      <alignment horizontal="center"/>
      <protection hidden="1"/>
    </xf>
    <xf numFmtId="2" fontId="5" fillId="0" borderId="10" xfId="0" applyNumberFormat="1" applyFont="1" applyBorder="1" applyAlignment="1" applyProtection="1">
      <alignment horizontal="left"/>
      <protection hidden="1"/>
    </xf>
    <xf numFmtId="14" fontId="5" fillId="0" borderId="11" xfId="0" applyNumberFormat="1" applyFont="1" applyBorder="1" applyAlignment="1" applyProtection="1">
      <alignment horizontal="center"/>
      <protection hidden="1"/>
    </xf>
    <xf numFmtId="49" fontId="5" fillId="0" borderId="0" xfId="0" applyNumberFormat="1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left"/>
      <protection hidden="1"/>
    </xf>
    <xf numFmtId="14" fontId="5" fillId="0" borderId="0" xfId="0" applyNumberFormat="1" applyFont="1" applyAlignment="1" applyProtection="1">
      <alignment horizontal="center"/>
      <protection hidden="1"/>
    </xf>
    <xf numFmtId="49" fontId="5" fillId="3" borderId="11" xfId="0" applyNumberFormat="1" applyFont="1" applyFill="1" applyBorder="1" applyAlignment="1" applyProtection="1">
      <alignment horizontal="center"/>
      <protection locked="0" hidden="1"/>
    </xf>
    <xf numFmtId="2" fontId="5" fillId="3" borderId="32" xfId="0" applyNumberFormat="1" applyFont="1" applyFill="1" applyBorder="1" applyProtection="1">
      <protection hidden="1"/>
    </xf>
    <xf numFmtId="2" fontId="5" fillId="3" borderId="33" xfId="0" applyNumberFormat="1" applyFont="1" applyFill="1" applyBorder="1" applyProtection="1">
      <protection hidden="1"/>
    </xf>
    <xf numFmtId="3" fontId="0" fillId="0" borderId="17" xfId="0" applyNumberFormat="1" applyBorder="1" applyProtection="1">
      <protection hidden="1"/>
    </xf>
    <xf numFmtId="0" fontId="1" fillId="3" borderId="20" xfId="0" applyFont="1" applyFill="1" applyBorder="1" applyProtection="1">
      <protection hidden="1"/>
    </xf>
    <xf numFmtId="0" fontId="1" fillId="2" borderId="31" xfId="0" applyFont="1" applyFill="1" applyBorder="1" applyAlignment="1" applyProtection="1">
      <alignment horizontal="center" vertical="center" wrapText="1"/>
      <protection hidden="1"/>
    </xf>
    <xf numFmtId="2" fontId="0" fillId="0" borderId="25" xfId="0" applyNumberFormat="1" applyBorder="1" applyProtection="1">
      <protection hidden="1"/>
    </xf>
    <xf numFmtId="2" fontId="5" fillId="3" borderId="4" xfId="0" applyNumberFormat="1" applyFont="1" applyFill="1" applyBorder="1" applyProtection="1">
      <protection hidden="1"/>
    </xf>
    <xf numFmtId="14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2" fontId="11" fillId="0" borderId="0" xfId="2" applyNumberFormat="1" applyFont="1" applyAlignment="1">
      <alignment horizontal="right"/>
    </xf>
    <xf numFmtId="2" fontId="4" fillId="0" borderId="0" xfId="0" applyNumberFormat="1" applyFont="1" applyProtection="1">
      <protection hidden="1"/>
    </xf>
    <xf numFmtId="0" fontId="13" fillId="0" borderId="12" xfId="0" applyFont="1" applyBorder="1" applyProtection="1">
      <protection hidden="1"/>
    </xf>
    <xf numFmtId="1" fontId="1" fillId="0" borderId="12" xfId="0" applyNumberFormat="1" applyFont="1" applyBorder="1" applyProtection="1">
      <protection hidden="1"/>
    </xf>
    <xf numFmtId="0" fontId="1" fillId="3" borderId="36" xfId="0" applyFont="1" applyFill="1" applyBorder="1" applyAlignment="1" applyProtection="1">
      <alignment horizontal="left"/>
      <protection hidden="1"/>
    </xf>
    <xf numFmtId="0" fontId="1" fillId="3" borderId="37" xfId="0" applyFont="1" applyFill="1" applyBorder="1" applyProtection="1">
      <protection hidden="1"/>
    </xf>
    <xf numFmtId="0" fontId="1" fillId="3" borderId="38" xfId="0" applyFont="1" applyFill="1" applyBorder="1" applyProtection="1"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0" borderId="14" xfId="0" applyBorder="1" applyProtection="1">
      <protection hidden="1"/>
    </xf>
    <xf numFmtId="2" fontId="0" fillId="0" borderId="14" xfId="0" applyNumberFormat="1" applyBorder="1" applyProtection="1">
      <protection hidden="1"/>
    </xf>
    <xf numFmtId="2" fontId="0" fillId="0" borderId="24" xfId="0" applyNumberFormat="1" applyBorder="1" applyProtection="1">
      <protection hidden="1"/>
    </xf>
    <xf numFmtId="3" fontId="0" fillId="0" borderId="31" xfId="0" applyNumberFormat="1" applyBorder="1" applyProtection="1">
      <protection hidden="1"/>
    </xf>
    <xf numFmtId="0" fontId="0" fillId="0" borderId="14" xfId="0" applyBorder="1" applyAlignment="1" applyProtection="1">
      <alignment horizontal="center"/>
      <protection hidden="1"/>
    </xf>
    <xf numFmtId="0" fontId="0" fillId="0" borderId="15" xfId="0" applyBorder="1" applyAlignment="1" applyProtection="1">
      <alignment horizontal="center"/>
      <protection hidden="1"/>
    </xf>
    <xf numFmtId="2" fontId="5" fillId="0" borderId="4" xfId="0" applyNumberFormat="1" applyFont="1" applyBorder="1" applyAlignment="1" applyProtection="1">
      <alignment horizontal="left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1" fillId="3" borderId="40" xfId="0" applyFont="1" applyFill="1" applyBorder="1" applyAlignment="1" applyProtection="1">
      <alignment horizontal="left"/>
      <protection hidden="1"/>
    </xf>
    <xf numFmtId="0" fontId="1" fillId="3" borderId="0" xfId="0" applyFont="1" applyFill="1" applyProtection="1">
      <protection hidden="1"/>
    </xf>
    <xf numFmtId="0" fontId="1" fillId="3" borderId="41" xfId="0" applyFont="1" applyFill="1" applyBorder="1" applyProtection="1">
      <protection hidden="1"/>
    </xf>
    <xf numFmtId="0" fontId="1" fillId="3" borderId="42" xfId="0" applyFont="1" applyFill="1" applyBorder="1" applyProtection="1">
      <protection hidden="1"/>
    </xf>
    <xf numFmtId="0" fontId="1" fillId="3" borderId="43" xfId="0" applyFont="1" applyFill="1" applyBorder="1" applyProtection="1">
      <protection hidden="1"/>
    </xf>
    <xf numFmtId="0" fontId="0" fillId="0" borderId="3" xfId="0" applyBorder="1" applyAlignment="1" applyProtection="1">
      <alignment horizontal="center"/>
      <protection hidden="1"/>
    </xf>
    <xf numFmtId="2" fontId="0" fillId="0" borderId="15" xfId="0" applyNumberFormat="1" applyBorder="1" applyProtection="1">
      <protection hidden="1"/>
    </xf>
    <xf numFmtId="2" fontId="0" fillId="0" borderId="44" xfId="0" applyNumberFormat="1" applyBorder="1" applyProtection="1">
      <protection hidden="1"/>
    </xf>
    <xf numFmtId="2" fontId="0" fillId="0" borderId="45" xfId="0" applyNumberFormat="1" applyBorder="1" applyProtection="1">
      <protection hidden="1"/>
    </xf>
    <xf numFmtId="2" fontId="0" fillId="0" borderId="46" xfId="0" applyNumberFormat="1" applyBorder="1" applyProtection="1">
      <protection hidden="1"/>
    </xf>
    <xf numFmtId="2" fontId="0" fillId="0" borderId="32" xfId="0" applyNumberFormat="1" applyBorder="1" applyProtection="1">
      <protection hidden="1"/>
    </xf>
    <xf numFmtId="2" fontId="0" fillId="0" borderId="16" xfId="0" applyNumberFormat="1" applyBorder="1" applyProtection="1">
      <protection hidden="1"/>
    </xf>
    <xf numFmtId="2" fontId="0" fillId="0" borderId="33" xfId="0" applyNumberFormat="1" applyBorder="1" applyProtection="1">
      <protection hidden="1"/>
    </xf>
    <xf numFmtId="3" fontId="0" fillId="0" borderId="32" xfId="0" applyNumberFormat="1" applyBorder="1" applyProtection="1">
      <protection hidden="1"/>
    </xf>
    <xf numFmtId="3" fontId="0" fillId="0" borderId="16" xfId="0" applyNumberFormat="1" applyBorder="1" applyProtection="1">
      <protection hidden="1"/>
    </xf>
    <xf numFmtId="3" fontId="0" fillId="0" borderId="33" xfId="0" applyNumberFormat="1" applyBorder="1" applyProtection="1">
      <protection hidden="1"/>
    </xf>
    <xf numFmtId="0" fontId="0" fillId="0" borderId="47" xfId="0" applyBorder="1" applyAlignment="1" applyProtection="1">
      <alignment horizontal="center"/>
      <protection hidden="1"/>
    </xf>
    <xf numFmtId="14" fontId="5" fillId="0" borderId="7" xfId="0" applyNumberFormat="1" applyFont="1" applyBorder="1" applyAlignment="1" applyProtection="1">
      <alignment horizontal="center"/>
      <protection hidden="1"/>
    </xf>
    <xf numFmtId="1" fontId="5" fillId="5" borderId="27" xfId="0" applyNumberFormat="1" applyFont="1" applyFill="1" applyBorder="1" applyAlignment="1" applyProtection="1">
      <alignment horizontal="center" vertical="center"/>
      <protection hidden="1"/>
    </xf>
    <xf numFmtId="0" fontId="1" fillId="3" borderId="48" xfId="0" applyFont="1" applyFill="1" applyBorder="1" applyProtection="1">
      <protection hidden="1"/>
    </xf>
    <xf numFmtId="0" fontId="17" fillId="0" borderId="0" xfId="0" applyFont="1" applyAlignment="1" applyProtection="1">
      <alignment horizontal="left"/>
      <protection hidden="1"/>
    </xf>
    <xf numFmtId="3" fontId="0" fillId="0" borderId="14" xfId="0" applyNumberFormat="1" applyBorder="1" applyProtection="1">
      <protection hidden="1"/>
    </xf>
    <xf numFmtId="3" fontId="0" fillId="0" borderId="1" xfId="0" applyNumberFormat="1" applyBorder="1" applyProtection="1">
      <protection hidden="1"/>
    </xf>
    <xf numFmtId="3" fontId="0" fillId="0" borderId="22" xfId="0" applyNumberFormat="1" applyBorder="1" applyProtection="1">
      <protection hidden="1"/>
    </xf>
    <xf numFmtId="3" fontId="1" fillId="3" borderId="0" xfId="0" applyNumberFormat="1" applyFont="1" applyFill="1" applyProtection="1">
      <protection hidden="1"/>
    </xf>
    <xf numFmtId="3" fontId="1" fillId="6" borderId="24" xfId="0" applyNumberFormat="1" applyFont="1" applyFill="1" applyBorder="1" applyAlignment="1" applyProtection="1">
      <alignment horizontal="right" indent="1"/>
      <protection locked="0" hidden="1"/>
    </xf>
    <xf numFmtId="3" fontId="1" fillId="6" borderId="25" xfId="0" applyNumberFormat="1" applyFont="1" applyFill="1" applyBorder="1" applyAlignment="1" applyProtection="1">
      <alignment horizontal="right" indent="1"/>
      <protection locked="0" hidden="1"/>
    </xf>
    <xf numFmtId="3" fontId="1" fillId="6" borderId="26" xfId="0" applyNumberFormat="1" applyFont="1" applyFill="1" applyBorder="1" applyAlignment="1" applyProtection="1">
      <alignment horizontal="right" indent="1"/>
      <protection locked="0" hidden="1"/>
    </xf>
    <xf numFmtId="3" fontId="1" fillId="6" borderId="31" xfId="0" applyNumberFormat="1" applyFont="1" applyFill="1" applyBorder="1" applyAlignment="1" applyProtection="1">
      <alignment horizontal="right" indent="1"/>
      <protection locked="0" hidden="1"/>
    </xf>
    <xf numFmtId="3" fontId="1" fillId="6" borderId="17" xfId="0" applyNumberFormat="1" applyFont="1" applyFill="1" applyBorder="1" applyAlignment="1" applyProtection="1">
      <alignment horizontal="right" indent="1"/>
      <protection locked="0" hidden="1"/>
    </xf>
    <xf numFmtId="0" fontId="1" fillId="0" borderId="0" xfId="0" applyFont="1" applyAlignment="1" applyProtection="1">
      <alignment horizontal="left"/>
      <protection hidden="1"/>
    </xf>
    <xf numFmtId="2" fontId="5" fillId="0" borderId="6" xfId="0" applyNumberFormat="1" applyFont="1" applyBorder="1" applyAlignment="1" applyProtection="1">
      <alignment horizontal="center"/>
      <protection hidden="1"/>
    </xf>
    <xf numFmtId="2" fontId="3" fillId="0" borderId="0" xfId="0" applyNumberFormat="1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horizontal="center" vertical="center"/>
      <protection hidden="1"/>
    </xf>
    <xf numFmtId="14" fontId="41" fillId="0" borderId="27" xfId="0" applyNumberFormat="1" applyFont="1" applyBorder="1" applyAlignment="1" applyProtection="1">
      <alignment horizontal="center"/>
      <protection hidden="1"/>
    </xf>
    <xf numFmtId="14" fontId="41" fillId="0" borderId="29" xfId="0" applyNumberFormat="1" applyFont="1" applyBorder="1" applyAlignment="1" applyProtection="1">
      <alignment horizontal="center"/>
      <protection hidden="1"/>
    </xf>
    <xf numFmtId="14" fontId="5" fillId="5" borderId="28" xfId="0" applyNumberFormat="1" applyFont="1" applyFill="1" applyBorder="1" applyAlignment="1" applyProtection="1">
      <alignment horizontal="right" vertical="center" indent="2"/>
      <protection hidden="1"/>
    </xf>
    <xf numFmtId="14" fontId="5" fillId="5" borderId="27" xfId="0" applyNumberFormat="1" applyFont="1" applyFill="1" applyBorder="1" applyAlignment="1" applyProtection="1">
      <alignment horizontal="right" vertical="center" indent="2"/>
      <protection hidden="1"/>
    </xf>
    <xf numFmtId="2" fontId="43" fillId="0" borderId="0" xfId="0" applyNumberFormat="1" applyFont="1" applyAlignment="1" applyProtection="1">
      <alignment horizontal="center" vertical="center"/>
      <protection hidden="1"/>
    </xf>
    <xf numFmtId="2" fontId="6" fillId="3" borderId="30" xfId="0" applyNumberFormat="1" applyFont="1" applyFill="1" applyBorder="1" applyAlignment="1" applyProtection="1">
      <alignment horizontal="left"/>
      <protection locked="0" hidden="1"/>
    </xf>
    <xf numFmtId="2" fontId="6" fillId="3" borderId="31" xfId="0" applyNumberFormat="1" applyFont="1" applyFill="1" applyBorder="1" applyAlignment="1" applyProtection="1">
      <alignment horizontal="left"/>
      <protection locked="0" hidden="1"/>
    </xf>
    <xf numFmtId="2" fontId="6" fillId="3" borderId="34" xfId="0" applyNumberFormat="1" applyFont="1" applyFill="1" applyBorder="1" applyAlignment="1" applyProtection="1">
      <alignment horizontal="left"/>
      <protection locked="0" hidden="1"/>
    </xf>
    <xf numFmtId="2" fontId="6" fillId="3" borderId="35" xfId="0" applyNumberFormat="1" applyFont="1" applyFill="1" applyBorder="1" applyAlignment="1" applyProtection="1">
      <alignment horizontal="left"/>
      <protection locked="0" hidden="1"/>
    </xf>
    <xf numFmtId="2" fontId="5" fillId="0" borderId="4" xfId="0" applyNumberFormat="1" applyFont="1" applyBorder="1" applyAlignment="1" applyProtection="1">
      <alignment horizontal="left"/>
      <protection hidden="1"/>
    </xf>
    <xf numFmtId="2" fontId="5" fillId="0" borderId="5" xfId="0" applyNumberFormat="1" applyFont="1" applyBorder="1" applyAlignment="1" applyProtection="1">
      <alignment horizontal="left"/>
      <protection hidden="1"/>
    </xf>
    <xf numFmtId="2" fontId="5" fillId="0" borderId="6" xfId="0" applyNumberFormat="1" applyFont="1" applyBorder="1" applyAlignment="1" applyProtection="1">
      <alignment horizontal="left"/>
      <protection hidden="1"/>
    </xf>
    <xf numFmtId="0" fontId="6" fillId="3" borderId="8" xfId="0" applyFont="1" applyFill="1" applyBorder="1" applyAlignment="1" applyProtection="1">
      <alignment horizontal="left"/>
      <protection locked="0" hidden="1"/>
    </xf>
    <xf numFmtId="0" fontId="5" fillId="0" borderId="7" xfId="0" applyFont="1" applyBorder="1" applyAlignment="1" applyProtection="1">
      <alignment horizontal="center"/>
      <protection hidden="1"/>
    </xf>
    <xf numFmtId="0" fontId="5" fillId="0" borderId="9" xfId="0" applyFont="1" applyBorder="1" applyAlignment="1" applyProtection="1">
      <alignment horizontal="center"/>
      <protection hidden="1"/>
    </xf>
    <xf numFmtId="14" fontId="5" fillId="3" borderId="7" xfId="0" applyNumberFormat="1" applyFont="1" applyFill="1" applyBorder="1" applyAlignment="1" applyProtection="1">
      <alignment horizontal="center"/>
      <protection locked="0" hidden="1"/>
    </xf>
    <xf numFmtId="14" fontId="5" fillId="3" borderId="8" xfId="0" applyNumberFormat="1" applyFont="1" applyFill="1" applyBorder="1" applyAlignment="1" applyProtection="1">
      <alignment horizontal="center"/>
      <protection locked="0" hidden="1"/>
    </xf>
    <xf numFmtId="14" fontId="5" fillId="3" borderId="9" xfId="0" applyNumberFormat="1" applyFont="1" applyFill="1" applyBorder="1" applyAlignment="1" applyProtection="1">
      <alignment horizontal="center"/>
      <protection locked="0" hidden="1"/>
    </xf>
    <xf numFmtId="0" fontId="41" fillId="0" borderId="28" xfId="0" applyFont="1" applyBorder="1" applyAlignment="1" applyProtection="1">
      <alignment horizontal="left"/>
      <protection hidden="1"/>
    </xf>
    <xf numFmtId="0" fontId="41" fillId="0" borderId="27" xfId="0" applyFont="1" applyBorder="1" applyAlignment="1" applyProtection="1">
      <alignment horizontal="left"/>
      <protection hidden="1"/>
    </xf>
    <xf numFmtId="1" fontId="5" fillId="3" borderId="30" xfId="0" applyNumberFormat="1" applyFont="1" applyFill="1" applyBorder="1" applyAlignment="1" applyProtection="1">
      <alignment horizontal="left"/>
      <protection locked="0" hidden="1"/>
    </xf>
    <xf numFmtId="1" fontId="5" fillId="3" borderId="31" xfId="0" applyNumberFormat="1" applyFont="1" applyFill="1" applyBorder="1" applyAlignment="1" applyProtection="1">
      <alignment horizontal="left"/>
      <protection locked="0" hidden="1"/>
    </xf>
    <xf numFmtId="2" fontId="5" fillId="3" borderId="34" xfId="0" applyNumberFormat="1" applyFont="1" applyFill="1" applyBorder="1" applyAlignment="1" applyProtection="1">
      <alignment horizontal="left"/>
      <protection locked="0" hidden="1"/>
    </xf>
    <xf numFmtId="2" fontId="5" fillId="3" borderId="35" xfId="0" applyNumberFormat="1" applyFont="1" applyFill="1" applyBorder="1" applyAlignment="1" applyProtection="1">
      <alignment horizontal="left"/>
      <protection locked="0" hidden="1"/>
    </xf>
  </cellXfs>
  <cellStyles count="90">
    <cellStyle name="Accent1 - 20%" xfId="10" xr:uid="{76C64973-FE40-4AD0-B004-F32F8CC98D2E}"/>
    <cellStyle name="Accent1 - 40%" xfId="11" xr:uid="{86BF6F8A-0B63-4756-AD52-D3AF85316B8C}"/>
    <cellStyle name="Accent1 - 60%" xfId="12" xr:uid="{3B5FF061-C16C-4926-8733-8FACC3502AA9}"/>
    <cellStyle name="Accent1 2" xfId="9" xr:uid="{BFE48510-9668-4D29-95BC-5B03B47EBC39}"/>
    <cellStyle name="Accent2 - 20%" xfId="14" xr:uid="{2EFA564B-EAE9-40A6-8934-8DF715F0E334}"/>
    <cellStyle name="Accent2 - 40%" xfId="15" xr:uid="{62662A15-36C1-4EED-AD90-AE52F743A5BB}"/>
    <cellStyle name="Accent2 - 60%" xfId="16" xr:uid="{0D5E530A-B6E5-483F-8FA6-6042532B77E5}"/>
    <cellStyle name="Accent2 2" xfId="13" xr:uid="{48BA157E-2307-4090-84FF-4A4F19CC3027}"/>
    <cellStyle name="Accent3 - 20%" xfId="18" xr:uid="{5E7B1DD3-0602-4464-860F-F5199A0AF7F7}"/>
    <cellStyle name="Accent3 - 40%" xfId="19" xr:uid="{57A93571-E818-454E-A467-553824F83162}"/>
    <cellStyle name="Accent3 - 60%" xfId="20" xr:uid="{B979C1A6-93F4-4335-ABA9-18B0FCEE69FF}"/>
    <cellStyle name="Accent3 2" xfId="17" xr:uid="{A71F4024-3D73-4F76-9DC1-00448D9342AF}"/>
    <cellStyle name="Accent4 - 20%" xfId="22" xr:uid="{EA5FFD33-39B8-450B-A5EE-6A2E2C73C47E}"/>
    <cellStyle name="Accent4 - 40%" xfId="23" xr:uid="{98DFBDC0-898E-4330-A23D-58C62C49EA42}"/>
    <cellStyle name="Accent4 - 60%" xfId="24" xr:uid="{7C35BDE0-395D-44E6-9B70-62E937DDEC8B}"/>
    <cellStyle name="Accent4 2" xfId="21" xr:uid="{F4D92EF3-025B-48BE-A78C-561684234806}"/>
    <cellStyle name="Accent5 - 20%" xfId="26" xr:uid="{2E78382F-9DA5-40C6-9BED-8BF2189D2690}"/>
    <cellStyle name="Accent5 - 40%" xfId="27" xr:uid="{48C96097-6F36-4288-A67E-F087F9AE1886}"/>
    <cellStyle name="Accent5 - 60%" xfId="28" xr:uid="{F6DAE53B-BC2D-470D-85CB-BBA9F1992856}"/>
    <cellStyle name="Accent5 2" xfId="25" xr:uid="{C2534A98-1488-4993-9EF8-BA41C7450ACE}"/>
    <cellStyle name="Accent6 - 20%" xfId="30" xr:uid="{6C8E34F6-F7D4-435A-BF70-342CA2D9D920}"/>
    <cellStyle name="Accent6 - 40%" xfId="31" xr:uid="{5B71E27A-26E6-4A33-B43B-2A41F43C2514}"/>
    <cellStyle name="Accent6 - 60%" xfId="32" xr:uid="{C3AD66FF-F454-4846-8734-FD697A7A3EC7}"/>
    <cellStyle name="Accent6 2" xfId="29" xr:uid="{4541AFE3-7820-4473-A8E6-4BB5DF86CBEC}"/>
    <cellStyle name="Bad 2" xfId="33" xr:uid="{BEFF12EF-B339-4746-9418-ABC586FCA3F3}"/>
    <cellStyle name="Calculation 2" xfId="34" xr:uid="{682CC60C-0DEB-4B01-9C92-00F0DD33F638}"/>
    <cellStyle name="Check Cell 2" xfId="35" xr:uid="{47C638DC-59A9-4956-AA5F-EBBAE4A245B5}"/>
    <cellStyle name="Emphasis 1" xfId="36" xr:uid="{50483FB5-8DBA-4B21-8DFF-EC620FF1AD1E}"/>
    <cellStyle name="Emphasis 2" xfId="37" xr:uid="{BF03E54F-B71E-4146-8868-DCB34BC68889}"/>
    <cellStyle name="Emphasis 3" xfId="38" xr:uid="{16E2457B-B21A-43F2-8698-5D4D7EC01684}"/>
    <cellStyle name="Good 2" xfId="39" xr:uid="{B7646828-7120-4741-AB8E-A56DB40EB2AA}"/>
    <cellStyle name="Heading 1 2" xfId="40" xr:uid="{74EB144E-BAD1-4E02-B944-540EE06710B1}"/>
    <cellStyle name="Heading 2 2" xfId="41" xr:uid="{CD7CF201-DDC4-4FE9-8304-6D1975B25962}"/>
    <cellStyle name="Heading 3 2" xfId="42" xr:uid="{520D63F2-49BA-4A0C-9A06-F3FD3853BEB7}"/>
    <cellStyle name="Heading 4 2" xfId="43" xr:uid="{78A22CE4-6640-477E-9891-BC70FC54E2F6}"/>
    <cellStyle name="Input 2" xfId="44" xr:uid="{F672FA3D-AA1B-4F47-A77A-7B28AB161427}"/>
    <cellStyle name="Linked Cell 2" xfId="45" xr:uid="{9FE9C404-7807-420D-AFCC-58FECF800300}"/>
    <cellStyle name="Neutral 2" xfId="46" xr:uid="{D96765B2-6FD2-40E7-B7B9-AAAB0187E4D0}"/>
    <cellStyle name="Normal" xfId="0" builtinId="0"/>
    <cellStyle name="Normal 2" xfId="1" xr:uid="{00000000-0005-0000-0000-000002000000}"/>
    <cellStyle name="Normal 3" xfId="8" xr:uid="{B1F92973-2E8D-4BED-9A22-85A24B9D1244}"/>
    <cellStyle name="Note 2" xfId="47" xr:uid="{6FB2228C-CBCD-4857-846E-E03C62B48E84}"/>
    <cellStyle name="Output 2" xfId="48" xr:uid="{4264EF0A-EE69-4790-B2D6-8E76A5C14CB9}"/>
    <cellStyle name="Prosent" xfId="2" builtinId="5"/>
    <cellStyle name="SAPBEXaggData" xfId="49" xr:uid="{1E31B95C-51D4-46CD-92C2-26256BE3ADF7}"/>
    <cellStyle name="SAPBEXaggDataEmph" xfId="50" xr:uid="{34223BFF-F793-4683-8B73-E54273CA57AE}"/>
    <cellStyle name="SAPBEXaggItem" xfId="51" xr:uid="{BA5E8A63-CB91-4892-9B8E-B746B66CDB65}"/>
    <cellStyle name="SAPBEXaggItemX" xfId="52" xr:uid="{61D26D47-BB26-49E8-A903-095A3D3A240B}"/>
    <cellStyle name="SAPBEXchaText" xfId="3" xr:uid="{00000000-0005-0000-0000-000004000000}"/>
    <cellStyle name="SAPBEXexcBad7" xfId="53" xr:uid="{C5554DED-F51F-4D4D-92D2-4B727BF09F44}"/>
    <cellStyle name="SAPBEXexcBad8" xfId="54" xr:uid="{5C1EB4B2-9894-41EC-AAEE-3D951AAD4DAF}"/>
    <cellStyle name="SAPBEXexcBad9" xfId="55" xr:uid="{64D26E5D-81C6-42EA-B20E-1BC10B9DF0DA}"/>
    <cellStyle name="SAPBEXexcCritical4" xfId="56" xr:uid="{C7DC0B8B-2769-4F86-A8F6-DB7B7DFFDBB0}"/>
    <cellStyle name="SAPBEXexcCritical5" xfId="57" xr:uid="{EE2BF0EE-9501-4682-9541-36C08D485B3E}"/>
    <cellStyle name="SAPBEXexcCritical6" xfId="58" xr:uid="{8CC42A2E-B2FD-48E3-9365-C8B8F0985FE0}"/>
    <cellStyle name="SAPBEXexcGood1" xfId="59" xr:uid="{95367D50-A4E1-4263-8390-C351A62FC5C5}"/>
    <cellStyle name="SAPBEXexcGood2" xfId="60" xr:uid="{BCA55CFF-45C4-48FB-B736-416DADEBC5C0}"/>
    <cellStyle name="SAPBEXexcGood3" xfId="61" xr:uid="{0D19572D-12F1-4B27-976D-391DDCA2910C}"/>
    <cellStyle name="SAPBEXFilter" xfId="89" xr:uid="{E357CFD3-DEFB-4399-9C9F-D3E07F12DD56}"/>
    <cellStyle name="SAPBEXfilterDrill" xfId="62" xr:uid="{81AA5601-C9E6-4C32-8B4A-3D34764E37CF}"/>
    <cellStyle name="SAPBEXfilterItem" xfId="63" xr:uid="{C5127506-E95C-45A2-95EC-11CADFA5509C}"/>
    <cellStyle name="SAPBEXfilterText" xfId="64" xr:uid="{6FC7DCDB-B35F-4DC9-9EA2-8D186BA78C9B}"/>
    <cellStyle name="SAPBEXformats" xfId="65" xr:uid="{5463EF41-378F-46BB-AC32-C62B540DBEBD}"/>
    <cellStyle name="SAPBEXheaderItem" xfId="66" xr:uid="{CDF29D30-325A-43A3-9864-94368F13FAFE}"/>
    <cellStyle name="SAPBEXheaderText" xfId="67" xr:uid="{E0381548-3B1A-4AE9-8DD6-4027DCB61B8F}"/>
    <cellStyle name="SAPBEXHLevel0" xfId="5" xr:uid="{00000000-0005-0000-0000-000005000000}"/>
    <cellStyle name="SAPBEXHLevel0X" xfId="68" xr:uid="{6E7BFEF8-2818-4AE4-AEAA-055C24CC1CC1}"/>
    <cellStyle name="SAPBEXHLevel1" xfId="69" xr:uid="{56CB5DED-5A1A-4CBA-AB44-3323FA469DE5}"/>
    <cellStyle name="SAPBEXHLevel1X" xfId="70" xr:uid="{30A1F7F2-5A9E-4CC9-8310-138DC0604F7C}"/>
    <cellStyle name="SAPBEXHLevel2" xfId="71" xr:uid="{3B3BEB9E-DCE9-452B-9F9A-FADA7999CA09}"/>
    <cellStyle name="SAPBEXHLevel2X" xfId="72" xr:uid="{B18E63E0-006A-46E5-B473-5A8F59E6F799}"/>
    <cellStyle name="SAPBEXHLevel3" xfId="73" xr:uid="{F3B8A9B4-00C0-4673-92DE-D5012C959D78}"/>
    <cellStyle name="SAPBEXHLevel3X" xfId="74" xr:uid="{4B648404-3AF7-4996-ABF2-8E99A1CFD75C}"/>
    <cellStyle name="SAPBEXinputData" xfId="75" xr:uid="{893655F4-3916-484B-A347-C1C903F7169B}"/>
    <cellStyle name="SAPBEXItemHeader" xfId="76" xr:uid="{25AAA0C5-ADC2-4957-950E-123AF6FF9632}"/>
    <cellStyle name="SAPBEXresData" xfId="77" xr:uid="{0ED1F76F-9153-4C2F-906C-90875869DEA3}"/>
    <cellStyle name="SAPBEXresDataEmph" xfId="78" xr:uid="{21197CAB-F155-4E50-9A33-F7B600FF80AA}"/>
    <cellStyle name="SAPBEXresItem" xfId="79" xr:uid="{96E40FB0-AEB3-4C3F-AEC9-C0D6AC31E146}"/>
    <cellStyle name="SAPBEXresItemX" xfId="80" xr:uid="{F079FC0A-E0D0-42BE-A1AD-5871C7778EEB}"/>
    <cellStyle name="SAPBEXstdData" xfId="6" xr:uid="{00000000-0005-0000-0000-000006000000}"/>
    <cellStyle name="SAPBEXstdDataEmph" xfId="81" xr:uid="{15148EDD-5A46-4ADB-848C-2835BA24389E}"/>
    <cellStyle name="SAPBEXstdItem" xfId="4" xr:uid="{00000000-0005-0000-0000-000007000000}"/>
    <cellStyle name="SAPBEXstdItemX" xfId="82" xr:uid="{38C01FA2-F532-43E4-9CED-6B67AB9F4653}"/>
    <cellStyle name="SAPBEXtitle" xfId="83" xr:uid="{2056D629-7E8E-4FE8-B749-B8C763C10C9A}"/>
    <cellStyle name="SAPBEXunassignedItem" xfId="84" xr:uid="{079F965A-EDC9-4699-8F75-8F0BC506CE8D}"/>
    <cellStyle name="SAPBEXundefined" xfId="85" xr:uid="{3D5129B1-EF44-4811-9317-04B4B2DE0EF0}"/>
    <cellStyle name="Sheet Title" xfId="86" xr:uid="{92DA69C3-6704-4EE4-B726-7C7E4A0FD39A}"/>
    <cellStyle name="Standard 2 2" xfId="7" xr:uid="{A6D1257A-8277-44AC-BD23-197ECB4A1CAF}"/>
    <cellStyle name="Total 2" xfId="87" xr:uid="{07C1D65F-AC30-4102-BFF0-7A30D4DFBCFD}"/>
    <cellStyle name="Warning Text 2" xfId="88" xr:uid="{4DD68DE7-61D0-4CB9-8119-BD1878F463D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339270</xdr:colOff>
      <xdr:row>0</xdr:row>
      <xdr:rowOff>95250</xdr:rowOff>
    </xdr:from>
    <xdr:to>
      <xdr:col>13</xdr:col>
      <xdr:colOff>170989</xdr:colOff>
      <xdr:row>3</xdr:row>
      <xdr:rowOff>74082</xdr:rowOff>
    </xdr:to>
    <xdr:pic>
      <xdr:nvPicPr>
        <xdr:cNvPr id="4" name="Pictur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96437" y="95250"/>
          <a:ext cx="1329261" cy="761999"/>
        </a:xfrm>
        <a:prstGeom prst="rect">
          <a:avLst/>
        </a:prstGeom>
        <a:noFill/>
        <a:ln w="19050">
          <a:noFill/>
          <a:miter lim="800000"/>
          <a:headEnd type="none" w="sm" len="sm"/>
          <a:tailEnd type="none" w="sm" len="sm"/>
        </a:ln>
        <a:effectLst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550313</xdr:colOff>
      <xdr:row>2</xdr:row>
      <xdr:rowOff>116417</xdr:rowOff>
    </xdr:to>
    <xdr:pic>
      <xdr:nvPicPr>
        <xdr:cNvPr id="3" name="Picture 5" descr="Fagdekk skjold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550313" cy="63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V101"/>
  <sheetViews>
    <sheetView tabSelected="1" zoomScale="90" zoomScaleNormal="90" workbookViewId="0">
      <pane ySplit="11" topLeftCell="A23" activePane="bottomLeft" state="frozen"/>
      <selection pane="bottomLeft" activeCell="N8" sqref="N8"/>
    </sheetView>
  </sheetViews>
  <sheetFormatPr baseColWidth="10" defaultColWidth="11.453125" defaultRowHeight="14.5" x14ac:dyDescent="0.35"/>
  <cols>
    <col min="1" max="1" width="14.54296875" style="21" bestFit="1" customWidth="1"/>
    <col min="2" max="2" width="48.453125" style="22" bestFit="1" customWidth="1"/>
    <col min="3" max="3" width="15.7265625" style="22" customWidth="1"/>
    <col min="4" max="5" width="13.7265625" style="22" customWidth="1"/>
    <col min="6" max="6" width="9.1796875" style="22" customWidth="1"/>
    <col min="7" max="7" width="8.26953125" style="22" customWidth="1"/>
    <col min="8" max="8" width="10.7265625" style="22" customWidth="1"/>
    <col min="9" max="9" width="5" style="22" hidden="1" customWidth="1"/>
    <col min="10" max="10" width="9.1796875" style="22" customWidth="1"/>
    <col min="11" max="11" width="11.26953125" style="22" customWidth="1"/>
    <col min="12" max="13" width="5.54296875" style="22" customWidth="1"/>
    <col min="14" max="14" width="6.1796875" style="22" customWidth="1"/>
    <col min="15" max="15" width="35.26953125" style="22" bestFit="1" customWidth="1"/>
    <col min="16" max="20" width="11.453125" style="22" hidden="1" customWidth="1"/>
    <col min="21" max="21" width="15.7265625" style="22" customWidth="1"/>
    <col min="22" max="16384" width="11.453125" style="22"/>
  </cols>
  <sheetData>
    <row r="2" spans="1:22" ht="25.5" customHeight="1" x14ac:dyDescent="0.35">
      <c r="B2" s="119" t="s">
        <v>330</v>
      </c>
      <c r="C2" s="119"/>
      <c r="D2" s="119"/>
      <c r="E2" s="119"/>
      <c r="F2" s="119"/>
      <c r="G2" s="119"/>
    </row>
    <row r="3" spans="1:22" ht="20.5" thickBot="1" x14ac:dyDescent="0.4">
      <c r="A3" s="22"/>
      <c r="B3" s="125"/>
      <c r="C3" s="125"/>
      <c r="D3" s="125"/>
      <c r="E3" s="125"/>
      <c r="F3" s="125"/>
      <c r="G3" s="125"/>
      <c r="H3" s="2"/>
    </row>
    <row r="4" spans="1:22" ht="26.25" customHeight="1" x14ac:dyDescent="0.35">
      <c r="A4" s="68" t="s">
        <v>0</v>
      </c>
      <c r="B4" s="126"/>
      <c r="C4" s="127"/>
      <c r="D4" s="62" t="s">
        <v>1</v>
      </c>
      <c r="E4" s="141"/>
      <c r="F4" s="141"/>
      <c r="G4" s="141"/>
      <c r="H4" s="141"/>
      <c r="I4" s="141"/>
      <c r="J4" s="142"/>
    </row>
    <row r="5" spans="1:22" ht="26.25" customHeight="1" thickBot="1" x14ac:dyDescent="0.4">
      <c r="A5" s="63" t="s">
        <v>2</v>
      </c>
      <c r="B5" s="128"/>
      <c r="C5" s="129"/>
      <c r="D5" s="63" t="s">
        <v>3</v>
      </c>
      <c r="E5" s="143"/>
      <c r="F5" s="143"/>
      <c r="G5" s="143"/>
      <c r="H5" s="143"/>
      <c r="I5" s="143"/>
      <c r="J5" s="144"/>
      <c r="P5" s="22" t="str">
        <f>CONCATENATE(B5," ",F4," ",F5)</f>
        <v xml:space="preserve">  </v>
      </c>
    </row>
    <row r="6" spans="1:22" ht="16" thickBot="1" x14ac:dyDescent="0.4">
      <c r="A6" s="50"/>
      <c r="B6" s="50"/>
      <c r="C6" s="2"/>
      <c r="D6" s="51"/>
      <c r="E6" s="51"/>
      <c r="F6" s="52"/>
      <c r="G6" s="52"/>
      <c r="H6" s="52"/>
      <c r="I6" s="52"/>
      <c r="J6" s="52"/>
    </row>
    <row r="7" spans="1:22" ht="18" customHeight="1" x14ac:dyDescent="0.35">
      <c r="A7" s="53" t="s">
        <v>4</v>
      </c>
      <c r="B7" s="54" t="s">
        <v>5</v>
      </c>
      <c r="C7" s="55"/>
      <c r="D7" s="56" t="s">
        <v>6</v>
      </c>
      <c r="E7" s="85"/>
      <c r="F7" s="85"/>
      <c r="G7" s="118"/>
      <c r="H7" s="130" t="s">
        <v>7</v>
      </c>
      <c r="I7" s="131"/>
      <c r="J7" s="132"/>
      <c r="K7" s="72"/>
    </row>
    <row r="8" spans="1:22" ht="16" thickBot="1" x14ac:dyDescent="0.4">
      <c r="A8" s="61"/>
      <c r="B8" s="133"/>
      <c r="C8" s="133"/>
      <c r="D8" s="57">
        <f ca="1">TODAY()</f>
        <v>45315</v>
      </c>
      <c r="E8" s="104"/>
      <c r="F8" s="134"/>
      <c r="G8" s="135"/>
      <c r="H8" s="136"/>
      <c r="I8" s="137"/>
      <c r="J8" s="138"/>
      <c r="K8" s="72"/>
      <c r="P8" s="69">
        <f>H8</f>
        <v>0</v>
      </c>
      <c r="Q8" s="22">
        <f>B8</f>
        <v>0</v>
      </c>
      <c r="R8" s="70">
        <f>H10*100</f>
        <v>54.29999999999999</v>
      </c>
    </row>
    <row r="9" spans="1:22" ht="15.75" customHeight="1" thickBot="1" x14ac:dyDescent="0.4">
      <c r="A9" s="58"/>
      <c r="B9" s="59"/>
      <c r="C9" s="59"/>
      <c r="D9" s="60"/>
      <c r="E9" s="60"/>
      <c r="F9" s="139" t="s">
        <v>8</v>
      </c>
      <c r="G9" s="140"/>
      <c r="H9" s="121">
        <v>44713</v>
      </c>
      <c r="I9" s="121"/>
      <c r="J9" s="122"/>
    </row>
    <row r="10" spans="1:22" ht="24.75" customHeight="1" thickBot="1" x14ac:dyDescent="0.4">
      <c r="A10" s="23"/>
      <c r="B10" s="23"/>
      <c r="C10" s="48" t="s">
        <v>9</v>
      </c>
      <c r="D10" s="47">
        <f>SUM(H13:H96)</f>
        <v>0</v>
      </c>
      <c r="E10" s="105"/>
      <c r="F10" s="123" t="s">
        <v>10</v>
      </c>
      <c r="G10" s="124"/>
      <c r="H10" s="49">
        <f>IF($D$10&gt;=0,(IF($D$10&gt;=1000,59%,(IF($D$10&gt;=500,58%,(IF($D$10&gt;=300,56.5%,54.3%)))))),54.3%)</f>
        <v>0.54299999999999993</v>
      </c>
      <c r="K10" s="29"/>
    </row>
    <row r="11" spans="1:22" ht="32.25" customHeight="1" x14ac:dyDescent="0.35">
      <c r="A11" s="30" t="s">
        <v>11</v>
      </c>
      <c r="B11" s="31" t="s">
        <v>12</v>
      </c>
      <c r="C11" s="43" t="s">
        <v>13</v>
      </c>
      <c r="D11" s="32" t="s">
        <v>325</v>
      </c>
      <c r="E11" s="32" t="s">
        <v>326</v>
      </c>
      <c r="F11" s="32" t="s">
        <v>328</v>
      </c>
      <c r="G11" s="33" t="s">
        <v>327</v>
      </c>
      <c r="H11" s="37" t="s">
        <v>14</v>
      </c>
      <c r="I11" s="28"/>
      <c r="J11" s="42" t="s">
        <v>15</v>
      </c>
      <c r="K11" s="66" t="s">
        <v>16</v>
      </c>
      <c r="L11" s="37" t="s">
        <v>17</v>
      </c>
      <c r="M11" s="32" t="s">
        <v>18</v>
      </c>
      <c r="N11" s="33" t="s">
        <v>19</v>
      </c>
      <c r="O11" s="33" t="s">
        <v>20</v>
      </c>
      <c r="U11" s="86"/>
      <c r="V11" s="86"/>
    </row>
    <row r="12" spans="1:22" ht="15" thickBot="1" x14ac:dyDescent="0.4">
      <c r="A12" s="75" t="s">
        <v>21</v>
      </c>
      <c r="B12" s="106"/>
      <c r="C12" s="106"/>
      <c r="D12" s="106"/>
      <c r="E12" s="106"/>
      <c r="F12" s="106"/>
      <c r="G12" s="76"/>
      <c r="H12" s="65"/>
      <c r="J12" s="106"/>
      <c r="K12" s="76"/>
      <c r="L12" s="65"/>
      <c r="M12" s="77"/>
      <c r="N12" s="76"/>
      <c r="O12" s="76"/>
    </row>
    <row r="13" spans="1:22" x14ac:dyDescent="0.35">
      <c r="A13" s="78" t="s">
        <v>22</v>
      </c>
      <c r="B13" s="79" t="s">
        <v>23</v>
      </c>
      <c r="C13" s="108">
        <v>1140</v>
      </c>
      <c r="D13" s="80">
        <f>C13-(C13*59%)</f>
        <v>467.40000000000009</v>
      </c>
      <c r="E13" s="80">
        <f>C13-(C13*58%)</f>
        <v>478.80000000000007</v>
      </c>
      <c r="F13" s="80">
        <f>C13-(C13*56.5%)</f>
        <v>495.90000000000009</v>
      </c>
      <c r="G13" s="93">
        <f>C13-(C13*54.3%)</f>
        <v>520.98000000000013</v>
      </c>
      <c r="H13" s="115"/>
      <c r="I13" s="28"/>
      <c r="J13" s="81">
        <f>IF($D$10&gt;=0,(IF($D$10&gt;=1000,D13,(IF($D$10&gt;=500,E13,(IF($D$10&gt;=300,F13,G13)))))),G13)</f>
        <v>520.98000000000013</v>
      </c>
      <c r="K13" s="82">
        <f>H13*J13</f>
        <v>0</v>
      </c>
      <c r="L13" s="103" t="s">
        <v>24</v>
      </c>
      <c r="M13" s="83" t="s">
        <v>25</v>
      </c>
      <c r="N13" s="84">
        <v>70</v>
      </c>
      <c r="O13" s="84" t="s">
        <v>26</v>
      </c>
      <c r="T13" s="22" t="s">
        <v>27</v>
      </c>
    </row>
    <row r="14" spans="1:22" x14ac:dyDescent="0.35">
      <c r="A14" s="34" t="s">
        <v>28</v>
      </c>
      <c r="B14" s="25" t="s">
        <v>29</v>
      </c>
      <c r="C14" s="109">
        <v>1063</v>
      </c>
      <c r="D14" s="44">
        <f t="shared" ref="D14:D77" si="0">C14-(C14*59%)</f>
        <v>435.83000000000004</v>
      </c>
      <c r="E14" s="44">
        <f t="shared" ref="E14:E77" si="1">C14-(C14*58%)</f>
        <v>446.46000000000004</v>
      </c>
      <c r="F14" s="44">
        <f t="shared" ref="F14:F77" si="2">C14-(C14*56.5%)</f>
        <v>462.40500000000009</v>
      </c>
      <c r="G14" s="45">
        <f t="shared" ref="G14:G77" si="3">C14-(C14*54.3%)</f>
        <v>485.79100000000005</v>
      </c>
      <c r="H14" s="116"/>
      <c r="J14" s="67">
        <f t="shared" ref="J14:J55" si="4">IF($D$10&gt;=0,(IF($D$10&gt;=1000,D14,(IF($D$10&gt;=500,E14,(IF($D$10&gt;=300,F14,G14)))))),G14)</f>
        <v>485.79100000000005</v>
      </c>
      <c r="K14" s="64">
        <f t="shared" ref="K14:K81" si="5">H14*J14</f>
        <v>0</v>
      </c>
      <c r="L14" s="92" t="s">
        <v>24</v>
      </c>
      <c r="M14" s="24" t="s">
        <v>25</v>
      </c>
      <c r="N14" s="39">
        <v>70</v>
      </c>
      <c r="O14" s="39" t="s">
        <v>30</v>
      </c>
      <c r="T14" s="22" t="s">
        <v>31</v>
      </c>
    </row>
    <row r="15" spans="1:22" x14ac:dyDescent="0.35">
      <c r="A15" s="34" t="s">
        <v>32</v>
      </c>
      <c r="B15" s="25" t="s">
        <v>33</v>
      </c>
      <c r="C15" s="109">
        <v>1191</v>
      </c>
      <c r="D15" s="44">
        <f t="shared" si="0"/>
        <v>488.31000000000006</v>
      </c>
      <c r="E15" s="44">
        <f t="shared" si="1"/>
        <v>500.22</v>
      </c>
      <c r="F15" s="44">
        <f t="shared" si="2"/>
        <v>518.08500000000004</v>
      </c>
      <c r="G15" s="45">
        <f t="shared" si="3"/>
        <v>544.28700000000003</v>
      </c>
      <c r="H15" s="116"/>
      <c r="J15" s="67">
        <f t="shared" si="4"/>
        <v>544.28700000000003</v>
      </c>
      <c r="K15" s="64">
        <f>H15*J15</f>
        <v>0</v>
      </c>
      <c r="L15" s="92" t="s">
        <v>24</v>
      </c>
      <c r="M15" s="24" t="s">
        <v>25</v>
      </c>
      <c r="N15" s="39">
        <v>70</v>
      </c>
      <c r="O15" s="39" t="s">
        <v>34</v>
      </c>
      <c r="T15" s="22" t="s">
        <v>27</v>
      </c>
    </row>
    <row r="16" spans="1:22" x14ac:dyDescent="0.35">
      <c r="A16" s="34" t="s">
        <v>35</v>
      </c>
      <c r="B16" s="25" t="s">
        <v>36</v>
      </c>
      <c r="C16" s="109">
        <v>1375</v>
      </c>
      <c r="D16" s="44">
        <f t="shared" si="0"/>
        <v>563.75</v>
      </c>
      <c r="E16" s="44">
        <f t="shared" si="1"/>
        <v>577.5</v>
      </c>
      <c r="F16" s="44">
        <f t="shared" si="2"/>
        <v>598.12500000000011</v>
      </c>
      <c r="G16" s="45">
        <f t="shared" si="3"/>
        <v>628.37500000000011</v>
      </c>
      <c r="H16" s="116"/>
      <c r="J16" s="67">
        <f t="shared" si="4"/>
        <v>628.37500000000011</v>
      </c>
      <c r="K16" s="64">
        <f t="shared" si="5"/>
        <v>0</v>
      </c>
      <c r="L16" s="92" t="s">
        <v>37</v>
      </c>
      <c r="M16" s="24" t="s">
        <v>25</v>
      </c>
      <c r="N16" s="39">
        <v>70</v>
      </c>
      <c r="O16" s="39" t="s">
        <v>38</v>
      </c>
      <c r="T16" s="22" t="s">
        <v>39</v>
      </c>
    </row>
    <row r="17" spans="1:20" x14ac:dyDescent="0.35">
      <c r="A17" s="34" t="s">
        <v>40</v>
      </c>
      <c r="B17" s="25" t="s">
        <v>41</v>
      </c>
      <c r="C17" s="109">
        <v>1165</v>
      </c>
      <c r="D17" s="44">
        <f t="shared" si="0"/>
        <v>477.65000000000009</v>
      </c>
      <c r="E17" s="44">
        <f t="shared" si="1"/>
        <v>489.30000000000007</v>
      </c>
      <c r="F17" s="44">
        <f t="shared" si="2"/>
        <v>506.77500000000009</v>
      </c>
      <c r="G17" s="45">
        <f t="shared" si="3"/>
        <v>532.40500000000009</v>
      </c>
      <c r="H17" s="116"/>
      <c r="J17" s="67">
        <f t="shared" si="4"/>
        <v>532.40500000000009</v>
      </c>
      <c r="K17" s="64">
        <f t="shared" si="5"/>
        <v>0</v>
      </c>
      <c r="L17" s="92" t="s">
        <v>24</v>
      </c>
      <c r="M17" s="24" t="s">
        <v>25</v>
      </c>
      <c r="N17" s="39">
        <v>70</v>
      </c>
      <c r="O17" s="39" t="s">
        <v>42</v>
      </c>
      <c r="T17" s="22" t="s">
        <v>43</v>
      </c>
    </row>
    <row r="18" spans="1:20" x14ac:dyDescent="0.35">
      <c r="A18" s="34" t="s">
        <v>44</v>
      </c>
      <c r="B18" s="25" t="s">
        <v>45</v>
      </c>
      <c r="C18" s="109">
        <v>1195</v>
      </c>
      <c r="D18" s="44">
        <f t="shared" si="0"/>
        <v>489.95000000000005</v>
      </c>
      <c r="E18" s="44">
        <f t="shared" si="1"/>
        <v>501.90000000000009</v>
      </c>
      <c r="F18" s="44">
        <f t="shared" si="2"/>
        <v>519.82500000000005</v>
      </c>
      <c r="G18" s="45">
        <f t="shared" si="3"/>
        <v>546.11500000000012</v>
      </c>
      <c r="H18" s="116"/>
      <c r="J18" s="67">
        <f t="shared" si="4"/>
        <v>546.11500000000012</v>
      </c>
      <c r="K18" s="64">
        <f t="shared" si="5"/>
        <v>0</v>
      </c>
      <c r="L18" s="92" t="s">
        <v>37</v>
      </c>
      <c r="M18" s="24" t="s">
        <v>25</v>
      </c>
      <c r="N18" s="39">
        <v>70</v>
      </c>
      <c r="O18" s="39" t="s">
        <v>46</v>
      </c>
      <c r="T18" s="22" t="s">
        <v>31</v>
      </c>
    </row>
    <row r="19" spans="1:20" x14ac:dyDescent="0.35">
      <c r="A19" s="34" t="s">
        <v>47</v>
      </c>
      <c r="B19" s="25" t="s">
        <v>48</v>
      </c>
      <c r="C19" s="109">
        <v>1199</v>
      </c>
      <c r="D19" s="44">
        <f t="shared" si="0"/>
        <v>491.59000000000003</v>
      </c>
      <c r="E19" s="44">
        <f t="shared" si="1"/>
        <v>503.58000000000004</v>
      </c>
      <c r="F19" s="44">
        <f t="shared" si="2"/>
        <v>521.56500000000005</v>
      </c>
      <c r="G19" s="45">
        <f t="shared" si="3"/>
        <v>547.9430000000001</v>
      </c>
      <c r="H19" s="116"/>
      <c r="J19" s="67">
        <f t="shared" si="4"/>
        <v>547.9430000000001</v>
      </c>
      <c r="K19" s="64">
        <f t="shared" si="5"/>
        <v>0</v>
      </c>
      <c r="L19" s="92" t="s">
        <v>37</v>
      </c>
      <c r="M19" s="24" t="s">
        <v>25</v>
      </c>
      <c r="N19" s="39">
        <v>70</v>
      </c>
      <c r="O19" s="39" t="s">
        <v>49</v>
      </c>
      <c r="T19" s="22" t="s">
        <v>27</v>
      </c>
    </row>
    <row r="20" spans="1:20" x14ac:dyDescent="0.35">
      <c r="A20" s="34" t="s">
        <v>50</v>
      </c>
      <c r="B20" s="25" t="s">
        <v>51</v>
      </c>
      <c r="C20" s="109">
        <v>1384</v>
      </c>
      <c r="D20" s="44">
        <f t="shared" si="0"/>
        <v>567.44000000000005</v>
      </c>
      <c r="E20" s="44">
        <f t="shared" si="1"/>
        <v>581.28000000000009</v>
      </c>
      <c r="F20" s="44">
        <f t="shared" si="2"/>
        <v>602.04000000000008</v>
      </c>
      <c r="G20" s="45">
        <f t="shared" si="3"/>
        <v>632.48800000000006</v>
      </c>
      <c r="H20" s="116"/>
      <c r="J20" s="67">
        <f t="shared" si="4"/>
        <v>632.48800000000006</v>
      </c>
      <c r="K20" s="64">
        <f t="shared" si="5"/>
        <v>0</v>
      </c>
      <c r="L20" s="92" t="s">
        <v>37</v>
      </c>
      <c r="M20" s="24" t="s">
        <v>25</v>
      </c>
      <c r="N20" s="39">
        <v>70</v>
      </c>
      <c r="O20" s="39" t="s">
        <v>52</v>
      </c>
      <c r="T20" s="22" t="s">
        <v>27</v>
      </c>
    </row>
    <row r="21" spans="1:20" x14ac:dyDescent="0.35">
      <c r="A21" s="34" t="s">
        <v>53</v>
      </c>
      <c r="B21" s="25" t="s">
        <v>54</v>
      </c>
      <c r="C21" s="109">
        <v>1476</v>
      </c>
      <c r="D21" s="44">
        <f t="shared" si="0"/>
        <v>605.16000000000008</v>
      </c>
      <c r="E21" s="44">
        <f t="shared" si="1"/>
        <v>619.92000000000007</v>
      </c>
      <c r="F21" s="44">
        <f t="shared" si="2"/>
        <v>642.06000000000006</v>
      </c>
      <c r="G21" s="45">
        <f t="shared" si="3"/>
        <v>674.53200000000015</v>
      </c>
      <c r="H21" s="116"/>
      <c r="J21" s="67">
        <f t="shared" si="4"/>
        <v>674.53200000000015</v>
      </c>
      <c r="K21" s="64">
        <f t="shared" si="5"/>
        <v>0</v>
      </c>
      <c r="L21" s="92" t="s">
        <v>37</v>
      </c>
      <c r="M21" s="24" t="s">
        <v>25</v>
      </c>
      <c r="N21" s="39">
        <v>70</v>
      </c>
      <c r="O21" s="39" t="s">
        <v>55</v>
      </c>
      <c r="T21" s="22" t="s">
        <v>27</v>
      </c>
    </row>
    <row r="22" spans="1:20" x14ac:dyDescent="0.35">
      <c r="A22" s="34" t="s">
        <v>56</v>
      </c>
      <c r="B22" s="25" t="s">
        <v>57</v>
      </c>
      <c r="C22" s="109">
        <v>1401</v>
      </c>
      <c r="D22" s="44">
        <f t="shared" si="0"/>
        <v>574.41000000000008</v>
      </c>
      <c r="E22" s="44">
        <f t="shared" si="1"/>
        <v>588.42000000000007</v>
      </c>
      <c r="F22" s="44">
        <f t="shared" si="2"/>
        <v>609.43500000000006</v>
      </c>
      <c r="G22" s="45">
        <f t="shared" si="3"/>
        <v>640.25700000000006</v>
      </c>
      <c r="H22" s="116"/>
      <c r="J22" s="67">
        <f t="shared" si="4"/>
        <v>640.25700000000006</v>
      </c>
      <c r="K22" s="64">
        <f t="shared" si="5"/>
        <v>0</v>
      </c>
      <c r="L22" s="92" t="s">
        <v>37</v>
      </c>
      <c r="M22" s="24" t="s">
        <v>25</v>
      </c>
      <c r="N22" s="39">
        <v>70</v>
      </c>
      <c r="O22" s="39" t="s">
        <v>58</v>
      </c>
      <c r="T22" s="22" t="s">
        <v>39</v>
      </c>
    </row>
    <row r="23" spans="1:20" x14ac:dyDescent="0.35">
      <c r="A23" s="34" t="s">
        <v>59</v>
      </c>
      <c r="B23" s="25" t="s">
        <v>60</v>
      </c>
      <c r="C23" s="109">
        <v>1340</v>
      </c>
      <c r="D23" s="44">
        <f t="shared" si="0"/>
        <v>549.40000000000009</v>
      </c>
      <c r="E23" s="44">
        <f t="shared" si="1"/>
        <v>562.80000000000007</v>
      </c>
      <c r="F23" s="44">
        <f t="shared" si="2"/>
        <v>582.90000000000009</v>
      </c>
      <c r="G23" s="45">
        <f t="shared" si="3"/>
        <v>612.38000000000011</v>
      </c>
      <c r="H23" s="116"/>
      <c r="J23" s="67">
        <f t="shared" si="4"/>
        <v>612.38000000000011</v>
      </c>
      <c r="K23" s="64">
        <f t="shared" si="5"/>
        <v>0</v>
      </c>
      <c r="L23" s="92" t="s">
        <v>37</v>
      </c>
      <c r="M23" s="24" t="s">
        <v>25</v>
      </c>
      <c r="N23" s="39">
        <v>70</v>
      </c>
      <c r="O23" s="39" t="s">
        <v>61</v>
      </c>
      <c r="T23" s="22" t="s">
        <v>62</v>
      </c>
    </row>
    <row r="24" spans="1:20" x14ac:dyDescent="0.35">
      <c r="A24" s="34" t="s">
        <v>63</v>
      </c>
      <c r="B24" s="25" t="s">
        <v>64</v>
      </c>
      <c r="C24" s="109">
        <v>1313</v>
      </c>
      <c r="D24" s="44">
        <f t="shared" si="0"/>
        <v>538.33000000000004</v>
      </c>
      <c r="E24" s="44">
        <f t="shared" si="1"/>
        <v>551.46</v>
      </c>
      <c r="F24" s="44">
        <f t="shared" si="2"/>
        <v>571.15500000000009</v>
      </c>
      <c r="G24" s="45">
        <f t="shared" si="3"/>
        <v>600.04100000000005</v>
      </c>
      <c r="H24" s="116"/>
      <c r="J24" s="67">
        <f t="shared" si="4"/>
        <v>600.04100000000005</v>
      </c>
      <c r="K24" s="64">
        <f t="shared" si="5"/>
        <v>0</v>
      </c>
      <c r="L24" s="92" t="s">
        <v>37</v>
      </c>
      <c r="M24" s="24" t="s">
        <v>25</v>
      </c>
      <c r="N24" s="39">
        <v>71</v>
      </c>
      <c r="O24" s="39" t="s">
        <v>65</v>
      </c>
      <c r="T24" s="22" t="s">
        <v>27</v>
      </c>
    </row>
    <row r="25" spans="1:20" x14ac:dyDescent="0.35">
      <c r="A25" s="34" t="s">
        <v>66</v>
      </c>
      <c r="B25" s="25" t="s">
        <v>67</v>
      </c>
      <c r="C25" s="109">
        <v>1305</v>
      </c>
      <c r="D25" s="44">
        <f t="shared" si="0"/>
        <v>535.05000000000007</v>
      </c>
      <c r="E25" s="44">
        <f t="shared" si="1"/>
        <v>548.1</v>
      </c>
      <c r="F25" s="44">
        <f t="shared" si="2"/>
        <v>567.67500000000007</v>
      </c>
      <c r="G25" s="45">
        <f t="shared" si="3"/>
        <v>596.3850000000001</v>
      </c>
      <c r="H25" s="116"/>
      <c r="J25" s="67">
        <f t="shared" si="4"/>
        <v>596.3850000000001</v>
      </c>
      <c r="K25" s="64">
        <f t="shared" si="5"/>
        <v>0</v>
      </c>
      <c r="L25" s="92" t="s">
        <v>37</v>
      </c>
      <c r="M25" s="24" t="s">
        <v>25</v>
      </c>
      <c r="N25" s="39">
        <v>71</v>
      </c>
      <c r="O25" s="39" t="s">
        <v>68</v>
      </c>
      <c r="T25" s="22" t="s">
        <v>62</v>
      </c>
    </row>
    <row r="26" spans="1:20" x14ac:dyDescent="0.35">
      <c r="A26" s="34" t="s">
        <v>69</v>
      </c>
      <c r="B26" s="25" t="s">
        <v>70</v>
      </c>
      <c r="C26" s="109">
        <v>1380</v>
      </c>
      <c r="D26" s="44">
        <f t="shared" si="0"/>
        <v>565.80000000000007</v>
      </c>
      <c r="E26" s="44">
        <f t="shared" si="1"/>
        <v>579.6</v>
      </c>
      <c r="F26" s="44">
        <f t="shared" si="2"/>
        <v>600.30000000000007</v>
      </c>
      <c r="G26" s="45">
        <f t="shared" si="3"/>
        <v>630.66000000000008</v>
      </c>
      <c r="H26" s="116"/>
      <c r="J26" s="67">
        <f t="shared" si="4"/>
        <v>630.66000000000008</v>
      </c>
      <c r="K26" s="64">
        <f t="shared" si="5"/>
        <v>0</v>
      </c>
      <c r="L26" s="92" t="s">
        <v>37</v>
      </c>
      <c r="M26" s="24" t="s">
        <v>25</v>
      </c>
      <c r="N26" s="39">
        <v>71</v>
      </c>
      <c r="O26" s="39" t="s">
        <v>71</v>
      </c>
      <c r="T26" s="22" t="s">
        <v>43</v>
      </c>
    </row>
    <row r="27" spans="1:20" x14ac:dyDescent="0.35">
      <c r="A27" s="34" t="s">
        <v>72</v>
      </c>
      <c r="B27" s="25" t="s">
        <v>73</v>
      </c>
      <c r="C27" s="109">
        <v>1579</v>
      </c>
      <c r="D27" s="44">
        <f t="shared" si="0"/>
        <v>647.3900000000001</v>
      </c>
      <c r="E27" s="44">
        <f t="shared" si="1"/>
        <v>663.18000000000006</v>
      </c>
      <c r="F27" s="44">
        <f t="shared" si="2"/>
        <v>686.86500000000012</v>
      </c>
      <c r="G27" s="45">
        <f t="shared" si="3"/>
        <v>721.60300000000007</v>
      </c>
      <c r="H27" s="116"/>
      <c r="J27" s="67">
        <f t="shared" si="4"/>
        <v>721.60300000000007</v>
      </c>
      <c r="K27" s="64">
        <f t="shared" si="5"/>
        <v>0</v>
      </c>
      <c r="L27" s="92" t="s">
        <v>37</v>
      </c>
      <c r="M27" s="24" t="s">
        <v>25</v>
      </c>
      <c r="N27" s="39">
        <v>72</v>
      </c>
      <c r="O27" s="39" t="s">
        <v>74</v>
      </c>
      <c r="T27" s="22" t="s">
        <v>62</v>
      </c>
    </row>
    <row r="28" spans="1:20" x14ac:dyDescent="0.35">
      <c r="A28" s="34" t="s">
        <v>75</v>
      </c>
      <c r="B28" s="25" t="s">
        <v>76</v>
      </c>
      <c r="C28" s="109">
        <v>1719</v>
      </c>
      <c r="D28" s="44">
        <f t="shared" si="0"/>
        <v>704.79000000000008</v>
      </c>
      <c r="E28" s="44">
        <f t="shared" si="1"/>
        <v>721.98</v>
      </c>
      <c r="F28" s="44">
        <f t="shared" si="2"/>
        <v>747.7650000000001</v>
      </c>
      <c r="G28" s="45">
        <f t="shared" si="3"/>
        <v>785.58300000000008</v>
      </c>
      <c r="H28" s="116"/>
      <c r="J28" s="67">
        <f t="shared" si="4"/>
        <v>785.58300000000008</v>
      </c>
      <c r="K28" s="64">
        <f t="shared" si="5"/>
        <v>0</v>
      </c>
      <c r="L28" s="92" t="s">
        <v>37</v>
      </c>
      <c r="M28" s="24" t="s">
        <v>25</v>
      </c>
      <c r="N28" s="39">
        <v>71</v>
      </c>
      <c r="O28" s="39" t="s">
        <v>77</v>
      </c>
      <c r="T28" s="22" t="s">
        <v>62</v>
      </c>
    </row>
    <row r="29" spans="1:20" x14ac:dyDescent="0.35">
      <c r="A29" s="34" t="s">
        <v>78</v>
      </c>
      <c r="B29" s="25" t="s">
        <v>79</v>
      </c>
      <c r="C29" s="109">
        <v>2006</v>
      </c>
      <c r="D29" s="44">
        <f t="shared" si="0"/>
        <v>822.46</v>
      </c>
      <c r="E29" s="44">
        <f t="shared" si="1"/>
        <v>842.52</v>
      </c>
      <c r="F29" s="44">
        <f t="shared" si="2"/>
        <v>872.61000000000013</v>
      </c>
      <c r="G29" s="45">
        <f t="shared" si="3"/>
        <v>916.74200000000019</v>
      </c>
      <c r="H29" s="116"/>
      <c r="J29" s="67">
        <f t="shared" si="4"/>
        <v>916.74200000000019</v>
      </c>
      <c r="K29" s="64">
        <f t="shared" si="5"/>
        <v>0</v>
      </c>
      <c r="L29" s="92" t="s">
        <v>37</v>
      </c>
      <c r="M29" s="24" t="s">
        <v>25</v>
      </c>
      <c r="N29" s="39">
        <v>71</v>
      </c>
      <c r="O29" s="39" t="s">
        <v>80</v>
      </c>
      <c r="T29" s="22" t="s">
        <v>62</v>
      </c>
    </row>
    <row r="30" spans="1:20" x14ac:dyDescent="0.35">
      <c r="A30" s="34" t="s">
        <v>81</v>
      </c>
      <c r="B30" s="25" t="s">
        <v>82</v>
      </c>
      <c r="C30" s="109">
        <v>1314</v>
      </c>
      <c r="D30" s="44">
        <f t="shared" si="0"/>
        <v>538.74</v>
      </c>
      <c r="E30" s="44">
        <f t="shared" si="1"/>
        <v>551.88000000000011</v>
      </c>
      <c r="F30" s="44">
        <f t="shared" si="2"/>
        <v>571.59</v>
      </c>
      <c r="G30" s="45">
        <f t="shared" si="3"/>
        <v>600.49800000000005</v>
      </c>
      <c r="H30" s="116"/>
      <c r="J30" s="67">
        <f t="shared" si="4"/>
        <v>600.49800000000005</v>
      </c>
      <c r="K30" s="64">
        <f t="shared" si="5"/>
        <v>0</v>
      </c>
      <c r="L30" s="92" t="s">
        <v>37</v>
      </c>
      <c r="M30" s="24" t="s">
        <v>25</v>
      </c>
      <c r="N30" s="39">
        <v>70</v>
      </c>
      <c r="O30" s="39" t="s">
        <v>83</v>
      </c>
      <c r="T30" s="22" t="s">
        <v>39</v>
      </c>
    </row>
    <row r="31" spans="1:20" x14ac:dyDescent="0.35">
      <c r="A31" s="34" t="s">
        <v>84</v>
      </c>
      <c r="B31" s="25" t="s">
        <v>85</v>
      </c>
      <c r="C31" s="109">
        <v>1455</v>
      </c>
      <c r="D31" s="44">
        <f t="shared" si="0"/>
        <v>596.55000000000007</v>
      </c>
      <c r="E31" s="44">
        <f t="shared" si="1"/>
        <v>611.1</v>
      </c>
      <c r="F31" s="44">
        <f t="shared" si="2"/>
        <v>632.92500000000007</v>
      </c>
      <c r="G31" s="45">
        <f t="shared" si="3"/>
        <v>664.93500000000006</v>
      </c>
      <c r="H31" s="116"/>
      <c r="J31" s="67">
        <f t="shared" si="4"/>
        <v>664.93500000000006</v>
      </c>
      <c r="K31" s="64">
        <f t="shared" si="5"/>
        <v>0</v>
      </c>
      <c r="L31" s="92" t="s">
        <v>37</v>
      </c>
      <c r="M31" s="24" t="s">
        <v>25</v>
      </c>
      <c r="N31" s="39">
        <v>70</v>
      </c>
      <c r="O31" s="39" t="s">
        <v>86</v>
      </c>
      <c r="T31" s="22" t="s">
        <v>39</v>
      </c>
    </row>
    <row r="32" spans="1:20" x14ac:dyDescent="0.35">
      <c r="A32" s="34" t="s">
        <v>87</v>
      </c>
      <c r="B32" s="25" t="s">
        <v>88</v>
      </c>
      <c r="C32" s="109">
        <v>1463</v>
      </c>
      <c r="D32" s="44">
        <f t="shared" si="0"/>
        <v>599.83000000000004</v>
      </c>
      <c r="E32" s="44">
        <f t="shared" si="1"/>
        <v>614.46</v>
      </c>
      <c r="F32" s="44">
        <f t="shared" si="2"/>
        <v>636.40500000000009</v>
      </c>
      <c r="G32" s="45">
        <f t="shared" si="3"/>
        <v>668.59100000000012</v>
      </c>
      <c r="H32" s="116"/>
      <c r="J32" s="67">
        <f t="shared" si="4"/>
        <v>668.59100000000012</v>
      </c>
      <c r="K32" s="64">
        <f t="shared" si="5"/>
        <v>0</v>
      </c>
      <c r="L32" s="92" t="s">
        <v>37</v>
      </c>
      <c r="M32" s="24" t="s">
        <v>25</v>
      </c>
      <c r="N32" s="39">
        <v>71</v>
      </c>
      <c r="O32" s="39" t="s">
        <v>89</v>
      </c>
      <c r="T32" s="22" t="s">
        <v>43</v>
      </c>
    </row>
    <row r="33" spans="1:20" x14ac:dyDescent="0.35">
      <c r="A33" s="34" t="s">
        <v>90</v>
      </c>
      <c r="B33" s="25" t="s">
        <v>91</v>
      </c>
      <c r="C33" s="109">
        <v>1461</v>
      </c>
      <c r="D33" s="44">
        <f t="shared" si="0"/>
        <v>599.01</v>
      </c>
      <c r="E33" s="44">
        <f t="shared" si="1"/>
        <v>613.62</v>
      </c>
      <c r="F33" s="44">
        <f t="shared" si="2"/>
        <v>635.53500000000008</v>
      </c>
      <c r="G33" s="45">
        <f t="shared" si="3"/>
        <v>667.67700000000013</v>
      </c>
      <c r="H33" s="116"/>
      <c r="J33" s="67">
        <f t="shared" si="4"/>
        <v>667.67700000000013</v>
      </c>
      <c r="K33" s="64">
        <f t="shared" si="5"/>
        <v>0</v>
      </c>
      <c r="L33" s="92" t="s">
        <v>37</v>
      </c>
      <c r="M33" s="24" t="s">
        <v>25</v>
      </c>
      <c r="N33" s="39">
        <v>71</v>
      </c>
      <c r="O33" s="39" t="s">
        <v>92</v>
      </c>
      <c r="T33" s="22" t="s">
        <v>39</v>
      </c>
    </row>
    <row r="34" spans="1:20" x14ac:dyDescent="0.35">
      <c r="A34" s="34" t="s">
        <v>93</v>
      </c>
      <c r="B34" s="25" t="s">
        <v>94</v>
      </c>
      <c r="C34" s="109">
        <v>1494</v>
      </c>
      <c r="D34" s="44">
        <f t="shared" si="0"/>
        <v>612.54000000000008</v>
      </c>
      <c r="E34" s="44">
        <f t="shared" si="1"/>
        <v>627.48</v>
      </c>
      <c r="F34" s="44">
        <f t="shared" si="2"/>
        <v>649.8900000000001</v>
      </c>
      <c r="G34" s="45">
        <f t="shared" si="3"/>
        <v>682.75800000000015</v>
      </c>
      <c r="H34" s="116"/>
      <c r="J34" s="67">
        <f t="shared" si="4"/>
        <v>682.75800000000015</v>
      </c>
      <c r="K34" s="64">
        <f t="shared" si="5"/>
        <v>0</v>
      </c>
      <c r="L34" s="92" t="s">
        <v>37</v>
      </c>
      <c r="M34" s="24" t="s">
        <v>25</v>
      </c>
      <c r="N34" s="39">
        <v>71</v>
      </c>
      <c r="O34" s="39" t="s">
        <v>95</v>
      </c>
      <c r="T34" s="22" t="s">
        <v>39</v>
      </c>
    </row>
    <row r="35" spans="1:20" x14ac:dyDescent="0.35">
      <c r="A35" s="34" t="s">
        <v>96</v>
      </c>
      <c r="B35" s="25" t="s">
        <v>97</v>
      </c>
      <c r="C35" s="109">
        <v>1681</v>
      </c>
      <c r="D35" s="44">
        <f t="shared" si="0"/>
        <v>689.21</v>
      </c>
      <c r="E35" s="44">
        <f t="shared" si="1"/>
        <v>706.0200000000001</v>
      </c>
      <c r="F35" s="44">
        <f t="shared" si="2"/>
        <v>731.23500000000013</v>
      </c>
      <c r="G35" s="45">
        <f t="shared" si="3"/>
        <v>768.2170000000001</v>
      </c>
      <c r="H35" s="116"/>
      <c r="J35" s="67">
        <f t="shared" si="4"/>
        <v>768.2170000000001</v>
      </c>
      <c r="K35" s="64">
        <f t="shared" si="5"/>
        <v>0</v>
      </c>
      <c r="L35" s="92" t="s">
        <v>37</v>
      </c>
      <c r="M35" s="24" t="s">
        <v>25</v>
      </c>
      <c r="N35" s="39">
        <v>71</v>
      </c>
      <c r="O35" s="39" t="s">
        <v>98</v>
      </c>
      <c r="T35" s="22" t="s">
        <v>62</v>
      </c>
    </row>
    <row r="36" spans="1:20" x14ac:dyDescent="0.35">
      <c r="A36" s="34" t="s">
        <v>99</v>
      </c>
      <c r="B36" s="25" t="s">
        <v>100</v>
      </c>
      <c r="C36" s="109">
        <v>2012</v>
      </c>
      <c r="D36" s="44">
        <f t="shared" si="0"/>
        <v>824.92000000000007</v>
      </c>
      <c r="E36" s="44">
        <f t="shared" si="1"/>
        <v>845.04000000000019</v>
      </c>
      <c r="F36" s="44">
        <f t="shared" si="2"/>
        <v>875.22</v>
      </c>
      <c r="G36" s="45">
        <f t="shared" si="3"/>
        <v>919.48400000000015</v>
      </c>
      <c r="H36" s="116"/>
      <c r="J36" s="67">
        <f t="shared" si="4"/>
        <v>919.48400000000015</v>
      </c>
      <c r="K36" s="64">
        <f t="shared" si="5"/>
        <v>0</v>
      </c>
      <c r="L36" s="92" t="s">
        <v>37</v>
      </c>
      <c r="M36" s="24" t="s">
        <v>25</v>
      </c>
      <c r="N36" s="39">
        <v>72</v>
      </c>
      <c r="O36" s="39" t="s">
        <v>101</v>
      </c>
      <c r="T36" s="22" t="s">
        <v>39</v>
      </c>
    </row>
    <row r="37" spans="1:20" x14ac:dyDescent="0.35">
      <c r="A37" s="34" t="s">
        <v>102</v>
      </c>
      <c r="B37" s="25" t="s">
        <v>103</v>
      </c>
      <c r="C37" s="109">
        <v>2065</v>
      </c>
      <c r="D37" s="44">
        <f t="shared" si="0"/>
        <v>846.65000000000009</v>
      </c>
      <c r="E37" s="44">
        <f t="shared" si="1"/>
        <v>867.30000000000018</v>
      </c>
      <c r="F37" s="44">
        <f t="shared" si="2"/>
        <v>898.27500000000009</v>
      </c>
      <c r="G37" s="45">
        <f t="shared" si="3"/>
        <v>943.70500000000015</v>
      </c>
      <c r="H37" s="116"/>
      <c r="J37" s="67">
        <f t="shared" si="4"/>
        <v>943.70500000000015</v>
      </c>
      <c r="K37" s="64">
        <f t="shared" si="5"/>
        <v>0</v>
      </c>
      <c r="L37" s="92" t="s">
        <v>37</v>
      </c>
      <c r="M37" s="24" t="s">
        <v>25</v>
      </c>
      <c r="N37" s="39">
        <v>72</v>
      </c>
      <c r="O37" s="39" t="s">
        <v>104</v>
      </c>
      <c r="T37" s="22" t="s">
        <v>39</v>
      </c>
    </row>
    <row r="38" spans="1:20" x14ac:dyDescent="0.35">
      <c r="A38" s="34" t="s">
        <v>105</v>
      </c>
      <c r="B38" s="25" t="s">
        <v>106</v>
      </c>
      <c r="C38" s="109">
        <v>2000</v>
      </c>
      <c r="D38" s="44">
        <f t="shared" si="0"/>
        <v>820</v>
      </c>
      <c r="E38" s="44">
        <f t="shared" si="1"/>
        <v>840</v>
      </c>
      <c r="F38" s="44">
        <f t="shared" si="2"/>
        <v>870</v>
      </c>
      <c r="G38" s="45">
        <f t="shared" si="3"/>
        <v>914.00000000000023</v>
      </c>
      <c r="H38" s="116"/>
      <c r="J38" s="67">
        <f t="shared" si="4"/>
        <v>914.00000000000023</v>
      </c>
      <c r="K38" s="64">
        <f t="shared" si="5"/>
        <v>0</v>
      </c>
      <c r="L38" s="92" t="s">
        <v>37</v>
      </c>
      <c r="M38" s="24" t="s">
        <v>25</v>
      </c>
      <c r="N38" s="39">
        <v>71</v>
      </c>
      <c r="O38" s="39" t="s">
        <v>107</v>
      </c>
      <c r="T38" s="22" t="s">
        <v>39</v>
      </c>
    </row>
    <row r="39" spans="1:20" x14ac:dyDescent="0.35">
      <c r="A39" s="34" t="s">
        <v>108</v>
      </c>
      <c r="B39" s="25" t="s">
        <v>109</v>
      </c>
      <c r="C39" s="109">
        <v>2374</v>
      </c>
      <c r="D39" s="44">
        <f t="shared" si="0"/>
        <v>973.34000000000015</v>
      </c>
      <c r="E39" s="44">
        <f t="shared" si="1"/>
        <v>997.08000000000015</v>
      </c>
      <c r="F39" s="44">
        <f t="shared" si="2"/>
        <v>1032.69</v>
      </c>
      <c r="G39" s="45">
        <f t="shared" si="3"/>
        <v>1084.9180000000001</v>
      </c>
      <c r="H39" s="116"/>
      <c r="J39" s="67">
        <f t="shared" si="4"/>
        <v>1084.9180000000001</v>
      </c>
      <c r="K39" s="64">
        <f t="shared" si="5"/>
        <v>0</v>
      </c>
      <c r="L39" s="92" t="s">
        <v>37</v>
      </c>
      <c r="M39" s="24" t="s">
        <v>25</v>
      </c>
      <c r="N39" s="39">
        <v>71</v>
      </c>
      <c r="O39" s="39" t="s">
        <v>110</v>
      </c>
      <c r="T39" s="22" t="s">
        <v>27</v>
      </c>
    </row>
    <row r="40" spans="1:20" x14ac:dyDescent="0.35">
      <c r="A40" s="34" t="s">
        <v>111</v>
      </c>
      <c r="B40" s="25" t="s">
        <v>112</v>
      </c>
      <c r="C40" s="109">
        <v>2595</v>
      </c>
      <c r="D40" s="44">
        <f t="shared" si="0"/>
        <v>1063.95</v>
      </c>
      <c r="E40" s="44">
        <f t="shared" si="1"/>
        <v>1089.9000000000001</v>
      </c>
      <c r="F40" s="44">
        <f t="shared" si="2"/>
        <v>1128.825</v>
      </c>
      <c r="G40" s="45">
        <f t="shared" si="3"/>
        <v>1185.9150000000002</v>
      </c>
      <c r="H40" s="116"/>
      <c r="J40" s="67">
        <f t="shared" si="4"/>
        <v>1185.9150000000002</v>
      </c>
      <c r="K40" s="64">
        <f t="shared" si="5"/>
        <v>0</v>
      </c>
      <c r="L40" s="92" t="s">
        <v>37</v>
      </c>
      <c r="M40" s="24" t="s">
        <v>25</v>
      </c>
      <c r="N40" s="39">
        <v>71</v>
      </c>
      <c r="O40" s="39" t="s">
        <v>113</v>
      </c>
      <c r="T40" s="22" t="s">
        <v>39</v>
      </c>
    </row>
    <row r="41" spans="1:20" x14ac:dyDescent="0.35">
      <c r="A41" s="34" t="s">
        <v>114</v>
      </c>
      <c r="B41" s="25" t="s">
        <v>115</v>
      </c>
      <c r="C41" s="109">
        <v>1634</v>
      </c>
      <c r="D41" s="44">
        <f t="shared" si="0"/>
        <v>669.94</v>
      </c>
      <c r="E41" s="44">
        <f t="shared" si="1"/>
        <v>686.28000000000009</v>
      </c>
      <c r="F41" s="44">
        <f t="shared" si="2"/>
        <v>710.79000000000008</v>
      </c>
      <c r="G41" s="45">
        <f t="shared" si="3"/>
        <v>746.73800000000017</v>
      </c>
      <c r="H41" s="116"/>
      <c r="J41" s="67">
        <f t="shared" si="4"/>
        <v>746.73800000000017</v>
      </c>
      <c r="K41" s="64">
        <f t="shared" si="5"/>
        <v>0</v>
      </c>
      <c r="L41" s="92" t="s">
        <v>24</v>
      </c>
      <c r="M41" s="24" t="s">
        <v>25</v>
      </c>
      <c r="N41" s="39">
        <v>70</v>
      </c>
      <c r="O41" s="39" t="s">
        <v>116</v>
      </c>
      <c r="T41" s="22" t="s">
        <v>39</v>
      </c>
    </row>
    <row r="42" spans="1:20" x14ac:dyDescent="0.35">
      <c r="A42" s="34" t="s">
        <v>117</v>
      </c>
      <c r="B42" s="25" t="s">
        <v>118</v>
      </c>
      <c r="C42" s="109">
        <v>1642</v>
      </c>
      <c r="D42" s="44">
        <f t="shared" si="0"/>
        <v>673.22</v>
      </c>
      <c r="E42" s="44">
        <f t="shared" si="1"/>
        <v>689.6400000000001</v>
      </c>
      <c r="F42" s="44">
        <f t="shared" si="2"/>
        <v>714.2700000000001</v>
      </c>
      <c r="G42" s="45">
        <f t="shared" si="3"/>
        <v>750.39400000000012</v>
      </c>
      <c r="H42" s="116"/>
      <c r="J42" s="67">
        <f t="shared" si="4"/>
        <v>750.39400000000012</v>
      </c>
      <c r="K42" s="64">
        <f t="shared" si="5"/>
        <v>0</v>
      </c>
      <c r="L42" s="92" t="s">
        <v>37</v>
      </c>
      <c r="M42" s="24" t="s">
        <v>25</v>
      </c>
      <c r="N42" s="39">
        <v>71</v>
      </c>
      <c r="O42" s="39" t="s">
        <v>119</v>
      </c>
      <c r="T42" s="22" t="s">
        <v>39</v>
      </c>
    </row>
    <row r="43" spans="1:20" x14ac:dyDescent="0.35">
      <c r="A43" s="34" t="s">
        <v>120</v>
      </c>
      <c r="B43" s="25" t="s">
        <v>121</v>
      </c>
      <c r="C43" s="109">
        <v>1639</v>
      </c>
      <c r="D43" s="44">
        <f t="shared" si="0"/>
        <v>671.99</v>
      </c>
      <c r="E43" s="44">
        <f t="shared" si="1"/>
        <v>688.38000000000011</v>
      </c>
      <c r="F43" s="44">
        <f t="shared" si="2"/>
        <v>712.96500000000003</v>
      </c>
      <c r="G43" s="45">
        <f t="shared" si="3"/>
        <v>749.02300000000014</v>
      </c>
      <c r="H43" s="116"/>
      <c r="J43" s="67">
        <f t="shared" si="4"/>
        <v>749.02300000000014</v>
      </c>
      <c r="K43" s="64">
        <f t="shared" si="5"/>
        <v>0</v>
      </c>
      <c r="L43" s="92" t="s">
        <v>37</v>
      </c>
      <c r="M43" s="24" t="s">
        <v>25</v>
      </c>
      <c r="N43" s="39">
        <v>71</v>
      </c>
      <c r="O43" s="39" t="s">
        <v>122</v>
      </c>
      <c r="T43" s="22" t="s">
        <v>123</v>
      </c>
    </row>
    <row r="44" spans="1:20" x14ac:dyDescent="0.35">
      <c r="A44" s="34" t="s">
        <v>124</v>
      </c>
      <c r="B44" s="25" t="s">
        <v>125</v>
      </c>
      <c r="C44" s="109">
        <v>1761</v>
      </c>
      <c r="D44" s="44">
        <f t="shared" si="0"/>
        <v>722.01</v>
      </c>
      <c r="E44" s="44">
        <f t="shared" si="1"/>
        <v>739.62000000000012</v>
      </c>
      <c r="F44" s="44">
        <f t="shared" si="2"/>
        <v>766.03500000000008</v>
      </c>
      <c r="G44" s="45">
        <f t="shared" si="3"/>
        <v>804.77700000000016</v>
      </c>
      <c r="H44" s="116"/>
      <c r="J44" s="67">
        <f t="shared" si="4"/>
        <v>804.77700000000016</v>
      </c>
      <c r="K44" s="64">
        <f t="shared" si="5"/>
        <v>0</v>
      </c>
      <c r="L44" s="92" t="s">
        <v>37</v>
      </c>
      <c r="M44" s="24" t="s">
        <v>25</v>
      </c>
      <c r="N44" s="39">
        <v>72</v>
      </c>
      <c r="O44" s="39" t="s">
        <v>126</v>
      </c>
      <c r="T44" s="22" t="s">
        <v>62</v>
      </c>
    </row>
    <row r="45" spans="1:20" x14ac:dyDescent="0.35">
      <c r="A45" s="34" t="s">
        <v>127</v>
      </c>
      <c r="B45" s="25" t="s">
        <v>128</v>
      </c>
      <c r="C45" s="109">
        <v>1375</v>
      </c>
      <c r="D45" s="44">
        <f t="shared" si="0"/>
        <v>563.75</v>
      </c>
      <c r="E45" s="44">
        <f t="shared" si="1"/>
        <v>577.5</v>
      </c>
      <c r="F45" s="44">
        <f t="shared" si="2"/>
        <v>598.12500000000011</v>
      </c>
      <c r="G45" s="45">
        <f t="shared" si="3"/>
        <v>628.37500000000011</v>
      </c>
      <c r="H45" s="116"/>
      <c r="J45" s="67">
        <f t="shared" si="4"/>
        <v>628.37500000000011</v>
      </c>
      <c r="K45" s="64">
        <f t="shared" si="5"/>
        <v>0</v>
      </c>
      <c r="L45" s="92" t="s">
        <v>37</v>
      </c>
      <c r="M45" s="24" t="s">
        <v>25</v>
      </c>
      <c r="N45" s="39">
        <v>71</v>
      </c>
      <c r="O45" s="39" t="s">
        <v>129</v>
      </c>
      <c r="T45" s="22" t="s">
        <v>43</v>
      </c>
    </row>
    <row r="46" spans="1:20" x14ac:dyDescent="0.35">
      <c r="A46" s="34" t="s">
        <v>130</v>
      </c>
      <c r="B46" s="25" t="s">
        <v>131</v>
      </c>
      <c r="C46" s="109">
        <v>1376</v>
      </c>
      <c r="D46" s="44">
        <f t="shared" si="0"/>
        <v>564.16000000000008</v>
      </c>
      <c r="E46" s="44">
        <f t="shared" si="1"/>
        <v>577.92000000000007</v>
      </c>
      <c r="F46" s="44">
        <f t="shared" si="2"/>
        <v>598.56000000000006</v>
      </c>
      <c r="G46" s="45">
        <f t="shared" si="3"/>
        <v>628.83200000000011</v>
      </c>
      <c r="H46" s="116"/>
      <c r="J46" s="67">
        <f t="shared" si="4"/>
        <v>628.83200000000011</v>
      </c>
      <c r="K46" s="64">
        <f t="shared" si="5"/>
        <v>0</v>
      </c>
      <c r="L46" s="92" t="s">
        <v>37</v>
      </c>
      <c r="M46" s="24" t="s">
        <v>25</v>
      </c>
      <c r="N46" s="39">
        <v>71</v>
      </c>
      <c r="O46" s="39" t="s">
        <v>132</v>
      </c>
      <c r="T46" s="22" t="s">
        <v>43</v>
      </c>
    </row>
    <row r="47" spans="1:20" x14ac:dyDescent="0.35">
      <c r="A47" s="34" t="s">
        <v>133</v>
      </c>
      <c r="B47" s="25" t="s">
        <v>134</v>
      </c>
      <c r="C47" s="109">
        <v>1629</v>
      </c>
      <c r="D47" s="44">
        <f t="shared" si="0"/>
        <v>667.8900000000001</v>
      </c>
      <c r="E47" s="44">
        <f t="shared" si="1"/>
        <v>684.18000000000006</v>
      </c>
      <c r="F47" s="44">
        <f t="shared" si="2"/>
        <v>708.61500000000012</v>
      </c>
      <c r="G47" s="45">
        <f t="shared" si="3"/>
        <v>744.45300000000009</v>
      </c>
      <c r="H47" s="116"/>
      <c r="J47" s="67">
        <f t="shared" si="4"/>
        <v>744.45300000000009</v>
      </c>
      <c r="K47" s="64">
        <f t="shared" si="5"/>
        <v>0</v>
      </c>
      <c r="L47" s="92" t="s">
        <v>37</v>
      </c>
      <c r="M47" s="24" t="s">
        <v>25</v>
      </c>
      <c r="N47" s="39">
        <v>72</v>
      </c>
      <c r="O47" s="39" t="s">
        <v>135</v>
      </c>
      <c r="T47" s="22" t="s">
        <v>43</v>
      </c>
    </row>
    <row r="48" spans="1:20" x14ac:dyDescent="0.35">
      <c r="A48" s="34" t="s">
        <v>136</v>
      </c>
      <c r="B48" s="25" t="s">
        <v>137</v>
      </c>
      <c r="C48" s="109">
        <v>1950</v>
      </c>
      <c r="D48" s="44">
        <f t="shared" si="0"/>
        <v>799.5</v>
      </c>
      <c r="E48" s="44">
        <f t="shared" si="1"/>
        <v>819</v>
      </c>
      <c r="F48" s="44">
        <f t="shared" si="2"/>
        <v>848.25</v>
      </c>
      <c r="G48" s="45">
        <f t="shared" si="3"/>
        <v>891.15000000000009</v>
      </c>
      <c r="H48" s="116"/>
      <c r="J48" s="67">
        <f t="shared" si="4"/>
        <v>891.15000000000009</v>
      </c>
      <c r="K48" s="64">
        <f t="shared" si="5"/>
        <v>0</v>
      </c>
      <c r="L48" s="92" t="s">
        <v>37</v>
      </c>
      <c r="M48" s="24" t="s">
        <v>25</v>
      </c>
      <c r="N48" s="39">
        <v>72</v>
      </c>
      <c r="O48" s="39" t="s">
        <v>138</v>
      </c>
      <c r="T48" s="22" t="s">
        <v>27</v>
      </c>
    </row>
    <row r="49" spans="1:20" x14ac:dyDescent="0.35">
      <c r="A49" s="34" t="s">
        <v>139</v>
      </c>
      <c r="B49" s="25" t="s">
        <v>140</v>
      </c>
      <c r="C49" s="109">
        <v>1914</v>
      </c>
      <c r="D49" s="44">
        <f t="shared" si="0"/>
        <v>784.74</v>
      </c>
      <c r="E49" s="44">
        <f t="shared" si="1"/>
        <v>803.88000000000011</v>
      </c>
      <c r="F49" s="44">
        <f t="shared" si="2"/>
        <v>832.59000000000015</v>
      </c>
      <c r="G49" s="45">
        <f t="shared" si="3"/>
        <v>874.69800000000009</v>
      </c>
      <c r="H49" s="116"/>
      <c r="J49" s="67">
        <f t="shared" si="4"/>
        <v>874.69800000000009</v>
      </c>
      <c r="K49" s="64">
        <f t="shared" si="5"/>
        <v>0</v>
      </c>
      <c r="L49" s="92" t="s">
        <v>37</v>
      </c>
      <c r="M49" s="24" t="s">
        <v>25</v>
      </c>
      <c r="N49" s="39">
        <v>71</v>
      </c>
      <c r="O49" s="39" t="s">
        <v>141</v>
      </c>
      <c r="T49" s="22" t="s">
        <v>62</v>
      </c>
    </row>
    <row r="50" spans="1:20" x14ac:dyDescent="0.35">
      <c r="A50" s="34" t="s">
        <v>142</v>
      </c>
      <c r="B50" s="25" t="s">
        <v>143</v>
      </c>
      <c r="C50" s="109">
        <v>2170</v>
      </c>
      <c r="D50" s="44">
        <f t="shared" si="0"/>
        <v>889.7</v>
      </c>
      <c r="E50" s="44">
        <f t="shared" si="1"/>
        <v>911.40000000000009</v>
      </c>
      <c r="F50" s="44">
        <f t="shared" si="2"/>
        <v>943.95</v>
      </c>
      <c r="G50" s="45">
        <f t="shared" si="3"/>
        <v>991.69</v>
      </c>
      <c r="H50" s="116"/>
      <c r="J50" s="67">
        <f t="shared" si="4"/>
        <v>991.69</v>
      </c>
      <c r="K50" s="64">
        <f t="shared" si="5"/>
        <v>0</v>
      </c>
      <c r="L50" s="92" t="s">
        <v>37</v>
      </c>
      <c r="M50" s="24" t="s">
        <v>25</v>
      </c>
      <c r="N50" s="39">
        <v>71</v>
      </c>
      <c r="O50" s="39" t="s">
        <v>144</v>
      </c>
      <c r="T50" s="22" t="s">
        <v>39</v>
      </c>
    </row>
    <row r="51" spans="1:20" x14ac:dyDescent="0.35">
      <c r="A51" s="34" t="s">
        <v>145</v>
      </c>
      <c r="B51" s="25" t="s">
        <v>146</v>
      </c>
      <c r="C51" s="109">
        <v>2073</v>
      </c>
      <c r="D51" s="44">
        <f t="shared" si="0"/>
        <v>849.93000000000006</v>
      </c>
      <c r="E51" s="44">
        <f t="shared" si="1"/>
        <v>870.66000000000008</v>
      </c>
      <c r="F51" s="44">
        <f t="shared" si="2"/>
        <v>901.75500000000011</v>
      </c>
      <c r="G51" s="45">
        <f t="shared" si="3"/>
        <v>947.3610000000001</v>
      </c>
      <c r="H51" s="116"/>
      <c r="J51" s="67">
        <f t="shared" si="4"/>
        <v>947.3610000000001</v>
      </c>
      <c r="K51" s="64">
        <f t="shared" si="5"/>
        <v>0</v>
      </c>
      <c r="L51" s="92" t="s">
        <v>37</v>
      </c>
      <c r="M51" s="24" t="s">
        <v>25</v>
      </c>
      <c r="N51" s="39">
        <v>72</v>
      </c>
      <c r="O51" s="39" t="s">
        <v>147</v>
      </c>
      <c r="T51" s="22" t="s">
        <v>39</v>
      </c>
    </row>
    <row r="52" spans="1:20" x14ac:dyDescent="0.35">
      <c r="A52" s="34" t="s">
        <v>148</v>
      </c>
      <c r="B52" s="25" t="s">
        <v>149</v>
      </c>
      <c r="C52" s="109">
        <v>1644</v>
      </c>
      <c r="D52" s="44">
        <f t="shared" si="0"/>
        <v>674.04000000000008</v>
      </c>
      <c r="E52" s="44">
        <f t="shared" si="1"/>
        <v>690.48</v>
      </c>
      <c r="F52" s="44">
        <f t="shared" si="2"/>
        <v>715.1400000000001</v>
      </c>
      <c r="G52" s="45">
        <f t="shared" si="3"/>
        <v>751.30800000000011</v>
      </c>
      <c r="H52" s="116"/>
      <c r="J52" s="67">
        <f t="shared" si="4"/>
        <v>751.30800000000011</v>
      </c>
      <c r="K52" s="64">
        <f t="shared" si="5"/>
        <v>0</v>
      </c>
      <c r="L52" s="92" t="s">
        <v>37</v>
      </c>
      <c r="M52" s="24" t="s">
        <v>25</v>
      </c>
      <c r="N52" s="39">
        <v>71</v>
      </c>
      <c r="O52" s="39" t="s">
        <v>150</v>
      </c>
      <c r="T52" s="22" t="s">
        <v>123</v>
      </c>
    </row>
    <row r="53" spans="1:20" x14ac:dyDescent="0.35">
      <c r="A53" s="34" t="s">
        <v>151</v>
      </c>
      <c r="B53" s="25" t="s">
        <v>152</v>
      </c>
      <c r="C53" s="109">
        <v>1784</v>
      </c>
      <c r="D53" s="44">
        <f t="shared" si="0"/>
        <v>731.44</v>
      </c>
      <c r="E53" s="44">
        <f t="shared" si="1"/>
        <v>749.28</v>
      </c>
      <c r="F53" s="44">
        <f t="shared" si="2"/>
        <v>776.04000000000008</v>
      </c>
      <c r="G53" s="45">
        <f t="shared" si="3"/>
        <v>815.28800000000012</v>
      </c>
      <c r="H53" s="116"/>
      <c r="J53" s="67">
        <f t="shared" si="4"/>
        <v>815.28800000000012</v>
      </c>
      <c r="K53" s="64">
        <f t="shared" si="5"/>
        <v>0</v>
      </c>
      <c r="L53" s="92" t="s">
        <v>37</v>
      </c>
      <c r="M53" s="24" t="s">
        <v>25</v>
      </c>
      <c r="N53" s="39">
        <v>72</v>
      </c>
      <c r="O53" s="39" t="s">
        <v>153</v>
      </c>
      <c r="T53" s="22" t="s">
        <v>62</v>
      </c>
    </row>
    <row r="54" spans="1:20" x14ac:dyDescent="0.35">
      <c r="A54" s="34" t="s">
        <v>154</v>
      </c>
      <c r="B54" s="25" t="s">
        <v>155</v>
      </c>
      <c r="C54" s="109">
        <v>1888</v>
      </c>
      <c r="D54" s="44">
        <f t="shared" si="0"/>
        <v>774.08000000000015</v>
      </c>
      <c r="E54" s="44">
        <f t="shared" si="1"/>
        <v>792.96</v>
      </c>
      <c r="F54" s="44">
        <f t="shared" si="2"/>
        <v>821.2800000000002</v>
      </c>
      <c r="G54" s="45">
        <f t="shared" si="3"/>
        <v>862.81600000000003</v>
      </c>
      <c r="H54" s="116"/>
      <c r="J54" s="67">
        <f t="shared" si="4"/>
        <v>862.81600000000003</v>
      </c>
      <c r="K54" s="64">
        <f t="shared" si="5"/>
        <v>0</v>
      </c>
      <c r="L54" s="92" t="s">
        <v>37</v>
      </c>
      <c r="M54" s="24" t="s">
        <v>25</v>
      </c>
      <c r="N54" s="39">
        <v>72</v>
      </c>
      <c r="O54" s="39" t="s">
        <v>156</v>
      </c>
      <c r="T54" s="22" t="s">
        <v>43</v>
      </c>
    </row>
    <row r="55" spans="1:20" x14ac:dyDescent="0.35">
      <c r="A55" s="34" t="s">
        <v>157</v>
      </c>
      <c r="B55" s="25" t="s">
        <v>158</v>
      </c>
      <c r="C55" s="109">
        <v>2299</v>
      </c>
      <c r="D55" s="44">
        <f t="shared" si="0"/>
        <v>942.59000000000015</v>
      </c>
      <c r="E55" s="44">
        <f t="shared" si="1"/>
        <v>965.58000000000015</v>
      </c>
      <c r="F55" s="44">
        <f t="shared" si="2"/>
        <v>1000.0650000000001</v>
      </c>
      <c r="G55" s="45">
        <f t="shared" si="3"/>
        <v>1050.6430000000003</v>
      </c>
      <c r="H55" s="116"/>
      <c r="J55" s="67">
        <f t="shared" si="4"/>
        <v>1050.6430000000003</v>
      </c>
      <c r="K55" s="64">
        <f t="shared" si="5"/>
        <v>0</v>
      </c>
      <c r="L55" s="92" t="s">
        <v>37</v>
      </c>
      <c r="M55" s="24" t="s">
        <v>25</v>
      </c>
      <c r="N55" s="39">
        <v>72</v>
      </c>
      <c r="O55" s="39" t="s">
        <v>159</v>
      </c>
      <c r="T55" s="22" t="s">
        <v>43</v>
      </c>
    </row>
    <row r="56" spans="1:20" x14ac:dyDescent="0.35">
      <c r="A56" s="34" t="s">
        <v>160</v>
      </c>
      <c r="B56" s="25" t="s">
        <v>161</v>
      </c>
      <c r="C56" s="109">
        <v>2238</v>
      </c>
      <c r="D56" s="44">
        <f t="shared" si="0"/>
        <v>917.58000000000015</v>
      </c>
      <c r="E56" s="44">
        <f t="shared" si="1"/>
        <v>939.96</v>
      </c>
      <c r="F56" s="44">
        <f t="shared" si="2"/>
        <v>973.5300000000002</v>
      </c>
      <c r="G56" s="45">
        <f t="shared" si="3"/>
        <v>1022.7660000000001</v>
      </c>
      <c r="H56" s="116"/>
      <c r="J56" s="67">
        <f t="shared" ref="J56:J96" si="6">IF($D$10&gt;=0,(IF($D$10&gt;=1000,D56,(IF($D$10&gt;=500,E56,(IF($D$10&gt;=300,F56,G56)))))),G56)</f>
        <v>1022.7660000000001</v>
      </c>
      <c r="K56" s="64">
        <f t="shared" si="5"/>
        <v>0</v>
      </c>
      <c r="L56" s="92" t="s">
        <v>37</v>
      </c>
      <c r="M56" s="24" t="s">
        <v>25</v>
      </c>
      <c r="N56" s="39">
        <v>72</v>
      </c>
      <c r="O56" s="39" t="s">
        <v>162</v>
      </c>
      <c r="T56" s="22" t="s">
        <v>43</v>
      </c>
    </row>
    <row r="57" spans="1:20" x14ac:dyDescent="0.35">
      <c r="A57" s="34" t="s">
        <v>163</v>
      </c>
      <c r="B57" s="25" t="s">
        <v>164</v>
      </c>
      <c r="C57" s="109">
        <v>2413</v>
      </c>
      <c r="D57" s="44">
        <f t="shared" si="0"/>
        <v>989.33000000000015</v>
      </c>
      <c r="E57" s="44">
        <f t="shared" si="1"/>
        <v>1013.46</v>
      </c>
      <c r="F57" s="44">
        <f t="shared" si="2"/>
        <v>1049.6550000000002</v>
      </c>
      <c r="G57" s="45">
        <f t="shared" si="3"/>
        <v>1102.7410000000002</v>
      </c>
      <c r="H57" s="116"/>
      <c r="J57" s="67">
        <f t="shared" si="6"/>
        <v>1102.7410000000002</v>
      </c>
      <c r="K57" s="64">
        <f t="shared" si="5"/>
        <v>0</v>
      </c>
      <c r="L57" s="92" t="s">
        <v>37</v>
      </c>
      <c r="M57" s="24" t="s">
        <v>25</v>
      </c>
      <c r="N57" s="39">
        <v>71</v>
      </c>
      <c r="O57" s="39" t="s">
        <v>165</v>
      </c>
      <c r="T57" s="22" t="s">
        <v>27</v>
      </c>
    </row>
    <row r="58" spans="1:20" x14ac:dyDescent="0.35">
      <c r="A58" s="34" t="s">
        <v>166</v>
      </c>
      <c r="B58" s="25" t="s">
        <v>167</v>
      </c>
      <c r="C58" s="109">
        <v>1294</v>
      </c>
      <c r="D58" s="44">
        <f t="shared" si="0"/>
        <v>530.54000000000008</v>
      </c>
      <c r="E58" s="44">
        <f t="shared" si="1"/>
        <v>543.48</v>
      </c>
      <c r="F58" s="44">
        <f t="shared" si="2"/>
        <v>562.8900000000001</v>
      </c>
      <c r="G58" s="45">
        <f t="shared" si="3"/>
        <v>591.35800000000006</v>
      </c>
      <c r="H58" s="116"/>
      <c r="J58" s="67">
        <f t="shared" si="6"/>
        <v>591.35800000000006</v>
      </c>
      <c r="K58" s="64">
        <f t="shared" si="5"/>
        <v>0</v>
      </c>
      <c r="L58" s="92" t="s">
        <v>37</v>
      </c>
      <c r="M58" s="24" t="s">
        <v>25</v>
      </c>
      <c r="N58" s="39">
        <v>71</v>
      </c>
      <c r="O58" s="39" t="s">
        <v>168</v>
      </c>
      <c r="T58" s="22" t="s">
        <v>62</v>
      </c>
    </row>
    <row r="59" spans="1:20" x14ac:dyDescent="0.35">
      <c r="A59" s="34" t="s">
        <v>169</v>
      </c>
      <c r="B59" s="25" t="s">
        <v>170</v>
      </c>
      <c r="C59" s="109">
        <v>1774</v>
      </c>
      <c r="D59" s="44">
        <f t="shared" si="0"/>
        <v>727.34000000000015</v>
      </c>
      <c r="E59" s="44">
        <f t="shared" si="1"/>
        <v>745.08000000000015</v>
      </c>
      <c r="F59" s="44">
        <f t="shared" si="2"/>
        <v>771.69</v>
      </c>
      <c r="G59" s="45">
        <f t="shared" si="3"/>
        <v>810.71800000000007</v>
      </c>
      <c r="H59" s="116"/>
      <c r="J59" s="67">
        <f t="shared" si="6"/>
        <v>810.71800000000007</v>
      </c>
      <c r="K59" s="64">
        <f t="shared" si="5"/>
        <v>0</v>
      </c>
      <c r="L59" s="92" t="s">
        <v>37</v>
      </c>
      <c r="M59" s="24" t="s">
        <v>25</v>
      </c>
      <c r="N59" s="39">
        <v>72</v>
      </c>
      <c r="O59" s="39" t="s">
        <v>171</v>
      </c>
      <c r="T59" s="22" t="s">
        <v>62</v>
      </c>
    </row>
    <row r="60" spans="1:20" x14ac:dyDescent="0.35">
      <c r="A60" s="34" t="s">
        <v>172</v>
      </c>
      <c r="B60" s="25" t="s">
        <v>173</v>
      </c>
      <c r="C60" s="109">
        <v>1709</v>
      </c>
      <c r="D60" s="44">
        <f t="shared" si="0"/>
        <v>700.69</v>
      </c>
      <c r="E60" s="44">
        <f t="shared" si="1"/>
        <v>717.78000000000009</v>
      </c>
      <c r="F60" s="44">
        <f t="shared" si="2"/>
        <v>743.41500000000008</v>
      </c>
      <c r="G60" s="45">
        <f t="shared" si="3"/>
        <v>781.01300000000015</v>
      </c>
      <c r="H60" s="116"/>
      <c r="J60" s="67">
        <f t="shared" si="6"/>
        <v>781.01300000000015</v>
      </c>
      <c r="K60" s="64">
        <f t="shared" si="5"/>
        <v>0</v>
      </c>
      <c r="L60" s="92" t="s">
        <v>37</v>
      </c>
      <c r="M60" s="24" t="s">
        <v>25</v>
      </c>
      <c r="N60" s="39">
        <v>72</v>
      </c>
      <c r="O60" s="39" t="s">
        <v>174</v>
      </c>
      <c r="T60" s="22" t="s">
        <v>62</v>
      </c>
    </row>
    <row r="61" spans="1:20" x14ac:dyDescent="0.35">
      <c r="A61" s="34" t="s">
        <v>175</v>
      </c>
      <c r="B61" s="25" t="s">
        <v>176</v>
      </c>
      <c r="C61" s="109">
        <v>1828</v>
      </c>
      <c r="D61" s="44">
        <f t="shared" si="0"/>
        <v>749.48</v>
      </c>
      <c r="E61" s="44">
        <f t="shared" si="1"/>
        <v>767.76</v>
      </c>
      <c r="F61" s="44">
        <f t="shared" si="2"/>
        <v>795.18000000000006</v>
      </c>
      <c r="G61" s="45">
        <f t="shared" si="3"/>
        <v>835.39600000000019</v>
      </c>
      <c r="H61" s="116"/>
      <c r="J61" s="67">
        <f t="shared" si="6"/>
        <v>835.39600000000019</v>
      </c>
      <c r="K61" s="64">
        <f t="shared" si="5"/>
        <v>0</v>
      </c>
      <c r="L61" s="92" t="s">
        <v>37</v>
      </c>
      <c r="M61" s="24" t="s">
        <v>25</v>
      </c>
      <c r="N61" s="39">
        <v>72</v>
      </c>
      <c r="O61" s="39" t="s">
        <v>177</v>
      </c>
      <c r="T61" s="22" t="s">
        <v>62</v>
      </c>
    </row>
    <row r="62" spans="1:20" x14ac:dyDescent="0.35">
      <c r="A62" s="34" t="s">
        <v>178</v>
      </c>
      <c r="B62" s="25" t="s">
        <v>179</v>
      </c>
      <c r="C62" s="109">
        <v>1851</v>
      </c>
      <c r="D62" s="44">
        <f t="shared" si="0"/>
        <v>758.91000000000008</v>
      </c>
      <c r="E62" s="44">
        <f t="shared" si="1"/>
        <v>777.42000000000007</v>
      </c>
      <c r="F62" s="44">
        <f t="shared" si="2"/>
        <v>805.18500000000017</v>
      </c>
      <c r="G62" s="45">
        <f t="shared" si="3"/>
        <v>845.90700000000015</v>
      </c>
      <c r="H62" s="116"/>
      <c r="J62" s="67">
        <f t="shared" si="6"/>
        <v>845.90700000000015</v>
      </c>
      <c r="K62" s="64">
        <f t="shared" si="5"/>
        <v>0</v>
      </c>
      <c r="L62" s="92" t="s">
        <v>37</v>
      </c>
      <c r="M62" s="24" t="s">
        <v>25</v>
      </c>
      <c r="N62" s="39">
        <v>72</v>
      </c>
      <c r="O62" s="39" t="s">
        <v>180</v>
      </c>
      <c r="T62" s="22" t="s">
        <v>31</v>
      </c>
    </row>
    <row r="63" spans="1:20" x14ac:dyDescent="0.35">
      <c r="A63" s="34" t="s">
        <v>181</v>
      </c>
      <c r="B63" s="25" t="s">
        <v>182</v>
      </c>
      <c r="C63" s="109">
        <v>2482</v>
      </c>
      <c r="D63" s="44">
        <f t="shared" si="0"/>
        <v>1017.6200000000001</v>
      </c>
      <c r="E63" s="44">
        <f t="shared" si="1"/>
        <v>1042.44</v>
      </c>
      <c r="F63" s="44">
        <f t="shared" si="2"/>
        <v>1079.67</v>
      </c>
      <c r="G63" s="45">
        <f t="shared" si="3"/>
        <v>1134.2740000000001</v>
      </c>
      <c r="H63" s="116"/>
      <c r="J63" s="67">
        <f t="shared" si="6"/>
        <v>1134.2740000000001</v>
      </c>
      <c r="K63" s="64">
        <f t="shared" si="5"/>
        <v>0</v>
      </c>
      <c r="L63" s="92" t="s">
        <v>37</v>
      </c>
      <c r="M63" s="24" t="s">
        <v>25</v>
      </c>
      <c r="N63" s="39">
        <v>71</v>
      </c>
      <c r="O63" s="39" t="s">
        <v>183</v>
      </c>
      <c r="T63" s="22" t="s">
        <v>184</v>
      </c>
    </row>
    <row r="64" spans="1:20" x14ac:dyDescent="0.35">
      <c r="A64" s="34" t="s">
        <v>185</v>
      </c>
      <c r="B64" s="25" t="s">
        <v>186</v>
      </c>
      <c r="C64" s="109">
        <v>1488</v>
      </c>
      <c r="D64" s="44">
        <f t="shared" si="0"/>
        <v>610.08000000000004</v>
      </c>
      <c r="E64" s="44">
        <f t="shared" si="1"/>
        <v>624.96</v>
      </c>
      <c r="F64" s="44">
        <f t="shared" si="2"/>
        <v>647.28000000000009</v>
      </c>
      <c r="G64" s="45">
        <f t="shared" si="3"/>
        <v>680.01600000000008</v>
      </c>
      <c r="H64" s="116"/>
      <c r="J64" s="67">
        <f t="shared" si="6"/>
        <v>680.01600000000008</v>
      </c>
      <c r="K64" s="64">
        <f t="shared" si="5"/>
        <v>0</v>
      </c>
      <c r="L64" s="92" t="s">
        <v>37</v>
      </c>
      <c r="M64" s="24" t="s">
        <v>25</v>
      </c>
      <c r="N64" s="39">
        <v>72</v>
      </c>
      <c r="O64" s="39" t="s">
        <v>187</v>
      </c>
      <c r="T64" s="22" t="s">
        <v>27</v>
      </c>
    </row>
    <row r="65" spans="1:20" x14ac:dyDescent="0.35">
      <c r="A65" s="34" t="s">
        <v>188</v>
      </c>
      <c r="B65" s="25" t="s">
        <v>189</v>
      </c>
      <c r="C65" s="109">
        <v>1688</v>
      </c>
      <c r="D65" s="44">
        <f t="shared" si="0"/>
        <v>692.08</v>
      </c>
      <c r="E65" s="44">
        <f t="shared" si="1"/>
        <v>708.96</v>
      </c>
      <c r="F65" s="44">
        <f t="shared" si="2"/>
        <v>734.28000000000009</v>
      </c>
      <c r="G65" s="45">
        <f t="shared" si="3"/>
        <v>771.41600000000017</v>
      </c>
      <c r="H65" s="116"/>
      <c r="J65" s="67">
        <f t="shared" si="6"/>
        <v>771.41600000000017</v>
      </c>
      <c r="K65" s="64">
        <f t="shared" si="5"/>
        <v>0</v>
      </c>
      <c r="L65" s="92" t="s">
        <v>37</v>
      </c>
      <c r="M65" s="24" t="s">
        <v>25</v>
      </c>
      <c r="N65" s="39">
        <v>72</v>
      </c>
      <c r="O65" s="39" t="s">
        <v>190</v>
      </c>
      <c r="T65" s="22" t="s">
        <v>184</v>
      </c>
    </row>
    <row r="66" spans="1:20" x14ac:dyDescent="0.35">
      <c r="A66" s="34" t="s">
        <v>191</v>
      </c>
      <c r="B66" s="25" t="s">
        <v>192</v>
      </c>
      <c r="C66" s="109">
        <v>1612</v>
      </c>
      <c r="D66" s="44">
        <f t="shared" si="0"/>
        <v>660.92000000000007</v>
      </c>
      <c r="E66" s="44">
        <f t="shared" si="1"/>
        <v>677.04000000000008</v>
      </c>
      <c r="F66" s="44">
        <f t="shared" si="2"/>
        <v>701.22000000000014</v>
      </c>
      <c r="G66" s="45">
        <f t="shared" si="3"/>
        <v>736.68400000000008</v>
      </c>
      <c r="H66" s="116"/>
      <c r="J66" s="67">
        <f t="shared" si="6"/>
        <v>736.68400000000008</v>
      </c>
      <c r="K66" s="64">
        <f t="shared" si="5"/>
        <v>0</v>
      </c>
      <c r="L66" s="92" t="s">
        <v>37</v>
      </c>
      <c r="M66" s="24" t="s">
        <v>25</v>
      </c>
      <c r="N66" s="39">
        <v>72</v>
      </c>
      <c r="O66" s="39" t="s">
        <v>193</v>
      </c>
      <c r="T66" s="22" t="s">
        <v>62</v>
      </c>
    </row>
    <row r="67" spans="1:20" x14ac:dyDescent="0.35">
      <c r="A67" s="34" t="s">
        <v>194</v>
      </c>
      <c r="B67" s="25" t="s">
        <v>195</v>
      </c>
      <c r="C67" s="109">
        <v>1502</v>
      </c>
      <c r="D67" s="44">
        <f t="shared" si="0"/>
        <v>615.82000000000005</v>
      </c>
      <c r="E67" s="44">
        <f t="shared" si="1"/>
        <v>630.84</v>
      </c>
      <c r="F67" s="44">
        <f t="shared" si="2"/>
        <v>653.37000000000012</v>
      </c>
      <c r="G67" s="45">
        <f t="shared" si="3"/>
        <v>686.4140000000001</v>
      </c>
      <c r="H67" s="116"/>
      <c r="J67" s="67">
        <f t="shared" si="6"/>
        <v>686.4140000000001</v>
      </c>
      <c r="K67" s="64">
        <f t="shared" si="5"/>
        <v>0</v>
      </c>
      <c r="L67" s="92" t="s">
        <v>37</v>
      </c>
      <c r="M67" s="24" t="s">
        <v>25</v>
      </c>
      <c r="N67" s="39">
        <v>71</v>
      </c>
      <c r="O67" s="39" t="s">
        <v>196</v>
      </c>
      <c r="T67" s="22" t="s">
        <v>27</v>
      </c>
    </row>
    <row r="68" spans="1:20" x14ac:dyDescent="0.35">
      <c r="A68" s="34" t="s">
        <v>197</v>
      </c>
      <c r="B68" s="25" t="s">
        <v>198</v>
      </c>
      <c r="C68" s="109">
        <v>1529</v>
      </c>
      <c r="D68" s="44">
        <f t="shared" si="0"/>
        <v>626.8900000000001</v>
      </c>
      <c r="E68" s="44">
        <f t="shared" si="1"/>
        <v>642.18000000000006</v>
      </c>
      <c r="F68" s="44">
        <f t="shared" si="2"/>
        <v>665.11500000000012</v>
      </c>
      <c r="G68" s="45">
        <f t="shared" si="3"/>
        <v>698.75300000000016</v>
      </c>
      <c r="H68" s="116"/>
      <c r="J68" s="67">
        <f t="shared" si="6"/>
        <v>698.75300000000016</v>
      </c>
      <c r="K68" s="64">
        <f t="shared" si="5"/>
        <v>0</v>
      </c>
      <c r="L68" s="92" t="s">
        <v>37</v>
      </c>
      <c r="M68" s="24" t="s">
        <v>25</v>
      </c>
      <c r="N68" s="39">
        <v>72</v>
      </c>
      <c r="O68" s="39" t="s">
        <v>199</v>
      </c>
      <c r="T68" s="22" t="s">
        <v>184</v>
      </c>
    </row>
    <row r="69" spans="1:20" x14ac:dyDescent="0.35">
      <c r="A69" s="34" t="s">
        <v>200</v>
      </c>
      <c r="B69" s="25" t="s">
        <v>201</v>
      </c>
      <c r="C69" s="109">
        <v>1773</v>
      </c>
      <c r="D69" s="44">
        <f t="shared" si="0"/>
        <v>726.93000000000006</v>
      </c>
      <c r="E69" s="44">
        <f t="shared" si="1"/>
        <v>744.66000000000008</v>
      </c>
      <c r="F69" s="44">
        <f t="shared" si="2"/>
        <v>771.25500000000011</v>
      </c>
      <c r="G69" s="45">
        <f t="shared" si="3"/>
        <v>810.26100000000008</v>
      </c>
      <c r="H69" s="116"/>
      <c r="J69" s="67">
        <f t="shared" si="6"/>
        <v>810.26100000000008</v>
      </c>
      <c r="K69" s="64">
        <f t="shared" si="5"/>
        <v>0</v>
      </c>
      <c r="L69" s="92" t="s">
        <v>37</v>
      </c>
      <c r="M69" s="24" t="s">
        <v>25</v>
      </c>
      <c r="N69" s="39">
        <v>72</v>
      </c>
      <c r="O69" s="39" t="s">
        <v>202</v>
      </c>
      <c r="T69" s="22" t="s">
        <v>62</v>
      </c>
    </row>
    <row r="70" spans="1:20" x14ac:dyDescent="0.35">
      <c r="A70" s="34" t="s">
        <v>203</v>
      </c>
      <c r="B70" s="25" t="s">
        <v>204</v>
      </c>
      <c r="C70" s="109">
        <v>2012</v>
      </c>
      <c r="D70" s="44">
        <f t="shared" si="0"/>
        <v>824.92000000000007</v>
      </c>
      <c r="E70" s="44">
        <f t="shared" si="1"/>
        <v>845.04000000000019</v>
      </c>
      <c r="F70" s="44">
        <f t="shared" si="2"/>
        <v>875.22</v>
      </c>
      <c r="G70" s="45">
        <f t="shared" si="3"/>
        <v>919.48400000000015</v>
      </c>
      <c r="H70" s="116"/>
      <c r="J70" s="67">
        <f t="shared" si="6"/>
        <v>919.48400000000015</v>
      </c>
      <c r="K70" s="64">
        <f t="shared" si="5"/>
        <v>0</v>
      </c>
      <c r="L70" s="92" t="s">
        <v>37</v>
      </c>
      <c r="M70" s="24" t="s">
        <v>25</v>
      </c>
      <c r="N70" s="39">
        <v>72</v>
      </c>
      <c r="O70" s="39" t="s">
        <v>205</v>
      </c>
      <c r="T70" s="22" t="s">
        <v>123</v>
      </c>
    </row>
    <row r="71" spans="1:20" x14ac:dyDescent="0.35">
      <c r="A71" s="34" t="s">
        <v>206</v>
      </c>
      <c r="B71" s="25" t="s">
        <v>207</v>
      </c>
      <c r="C71" s="109">
        <v>2275</v>
      </c>
      <c r="D71" s="44">
        <f t="shared" si="0"/>
        <v>932.75</v>
      </c>
      <c r="E71" s="44">
        <f t="shared" si="1"/>
        <v>955.5</v>
      </c>
      <c r="F71" s="44">
        <f t="shared" si="2"/>
        <v>989.62500000000023</v>
      </c>
      <c r="G71" s="45">
        <f t="shared" si="3"/>
        <v>1039.6750000000002</v>
      </c>
      <c r="H71" s="116"/>
      <c r="J71" s="67">
        <f t="shared" si="6"/>
        <v>1039.6750000000002</v>
      </c>
      <c r="K71" s="64">
        <f t="shared" si="5"/>
        <v>0</v>
      </c>
      <c r="L71" s="92" t="s">
        <v>37</v>
      </c>
      <c r="M71" s="24" t="s">
        <v>25</v>
      </c>
      <c r="N71" s="39">
        <v>72</v>
      </c>
      <c r="O71" s="39" t="s">
        <v>208</v>
      </c>
      <c r="T71" s="22" t="s">
        <v>27</v>
      </c>
    </row>
    <row r="72" spans="1:20" x14ac:dyDescent="0.35">
      <c r="A72" s="34" t="s">
        <v>209</v>
      </c>
      <c r="B72" s="25" t="s">
        <v>210</v>
      </c>
      <c r="C72" s="109">
        <v>1975</v>
      </c>
      <c r="D72" s="44">
        <f t="shared" si="0"/>
        <v>809.75</v>
      </c>
      <c r="E72" s="44">
        <f t="shared" si="1"/>
        <v>829.5</v>
      </c>
      <c r="F72" s="44">
        <f t="shared" si="2"/>
        <v>859.125</v>
      </c>
      <c r="G72" s="45">
        <f t="shared" si="3"/>
        <v>902.57500000000005</v>
      </c>
      <c r="H72" s="116"/>
      <c r="J72" s="67">
        <f t="shared" si="6"/>
        <v>902.57500000000005</v>
      </c>
      <c r="K72" s="64">
        <f t="shared" si="5"/>
        <v>0</v>
      </c>
      <c r="L72" s="92" t="s">
        <v>37</v>
      </c>
      <c r="M72" s="24" t="s">
        <v>25</v>
      </c>
      <c r="N72" s="39">
        <v>72</v>
      </c>
      <c r="O72" s="39" t="s">
        <v>211</v>
      </c>
      <c r="T72" s="22" t="s">
        <v>123</v>
      </c>
    </row>
    <row r="73" spans="1:20" x14ac:dyDescent="0.35">
      <c r="A73" s="34" t="s">
        <v>212</v>
      </c>
      <c r="B73" s="25" t="s">
        <v>213</v>
      </c>
      <c r="C73" s="109">
        <v>2956</v>
      </c>
      <c r="D73" s="44">
        <f t="shared" si="0"/>
        <v>1211.96</v>
      </c>
      <c r="E73" s="44">
        <f t="shared" si="1"/>
        <v>1241.5200000000002</v>
      </c>
      <c r="F73" s="44">
        <f t="shared" si="2"/>
        <v>1285.8600000000001</v>
      </c>
      <c r="G73" s="45">
        <f t="shared" si="3"/>
        <v>1350.8920000000003</v>
      </c>
      <c r="H73" s="116"/>
      <c r="J73" s="67">
        <f t="shared" si="6"/>
        <v>1350.8920000000003</v>
      </c>
      <c r="K73" s="64">
        <f t="shared" si="5"/>
        <v>0</v>
      </c>
      <c r="L73" s="92" t="s">
        <v>37</v>
      </c>
      <c r="M73" s="24" t="s">
        <v>25</v>
      </c>
      <c r="N73" s="39">
        <v>72</v>
      </c>
      <c r="O73" s="39" t="s">
        <v>214</v>
      </c>
      <c r="T73" s="22" t="s">
        <v>27</v>
      </c>
    </row>
    <row r="74" spans="1:20" x14ac:dyDescent="0.35">
      <c r="A74" s="34" t="s">
        <v>215</v>
      </c>
      <c r="B74" s="25" t="s">
        <v>216</v>
      </c>
      <c r="C74" s="109">
        <v>1627</v>
      </c>
      <c r="D74" s="44">
        <f t="shared" si="0"/>
        <v>667.07</v>
      </c>
      <c r="E74" s="44">
        <f t="shared" si="1"/>
        <v>683.34</v>
      </c>
      <c r="F74" s="44">
        <f t="shared" si="2"/>
        <v>707.74500000000012</v>
      </c>
      <c r="G74" s="45">
        <f t="shared" si="3"/>
        <v>743.5390000000001</v>
      </c>
      <c r="H74" s="116"/>
      <c r="J74" s="67">
        <f t="shared" si="6"/>
        <v>743.5390000000001</v>
      </c>
      <c r="K74" s="64">
        <f t="shared" si="5"/>
        <v>0</v>
      </c>
      <c r="L74" s="92" t="s">
        <v>37</v>
      </c>
      <c r="M74" s="24" t="s">
        <v>25</v>
      </c>
      <c r="N74" s="39">
        <v>72</v>
      </c>
      <c r="O74" s="39" t="s">
        <v>217</v>
      </c>
      <c r="T74" s="22" t="s">
        <v>27</v>
      </c>
    </row>
    <row r="75" spans="1:20" x14ac:dyDescent="0.35">
      <c r="A75" s="34" t="s">
        <v>218</v>
      </c>
      <c r="B75" s="25" t="s">
        <v>219</v>
      </c>
      <c r="C75" s="109">
        <v>1843</v>
      </c>
      <c r="D75" s="44">
        <f t="shared" si="0"/>
        <v>755.63000000000011</v>
      </c>
      <c r="E75" s="44">
        <f t="shared" si="1"/>
        <v>774.06000000000017</v>
      </c>
      <c r="F75" s="44">
        <f t="shared" si="2"/>
        <v>801.70500000000015</v>
      </c>
      <c r="G75" s="45">
        <f t="shared" si="3"/>
        <v>842.25100000000009</v>
      </c>
      <c r="H75" s="116"/>
      <c r="J75" s="67">
        <f t="shared" si="6"/>
        <v>842.25100000000009</v>
      </c>
      <c r="K75" s="64">
        <f t="shared" si="5"/>
        <v>0</v>
      </c>
      <c r="L75" s="92" t="s">
        <v>37</v>
      </c>
      <c r="M75" s="24" t="s">
        <v>25</v>
      </c>
      <c r="N75" s="39">
        <v>72</v>
      </c>
      <c r="O75" s="39" t="s">
        <v>220</v>
      </c>
      <c r="T75" s="22" t="s">
        <v>27</v>
      </c>
    </row>
    <row r="76" spans="1:20" x14ac:dyDescent="0.35">
      <c r="A76" s="34" t="s">
        <v>221</v>
      </c>
      <c r="B76" s="25" t="s">
        <v>222</v>
      </c>
      <c r="C76" s="109">
        <v>1934</v>
      </c>
      <c r="D76" s="44">
        <f t="shared" si="0"/>
        <v>792.94</v>
      </c>
      <c r="E76" s="44">
        <f t="shared" si="1"/>
        <v>812.28</v>
      </c>
      <c r="F76" s="44">
        <f t="shared" si="2"/>
        <v>841.29000000000019</v>
      </c>
      <c r="G76" s="45">
        <f t="shared" si="3"/>
        <v>883.83800000000019</v>
      </c>
      <c r="H76" s="116"/>
      <c r="J76" s="67">
        <f t="shared" si="6"/>
        <v>883.83800000000019</v>
      </c>
      <c r="K76" s="64">
        <f t="shared" si="5"/>
        <v>0</v>
      </c>
      <c r="L76" s="92" t="s">
        <v>37</v>
      </c>
      <c r="M76" s="24" t="s">
        <v>25</v>
      </c>
      <c r="N76" s="39">
        <v>72</v>
      </c>
      <c r="O76" s="39" t="s">
        <v>223</v>
      </c>
      <c r="T76" s="22" t="s">
        <v>27</v>
      </c>
    </row>
    <row r="77" spans="1:20" x14ac:dyDescent="0.35">
      <c r="A77" s="34" t="s">
        <v>224</v>
      </c>
      <c r="B77" s="25" t="s">
        <v>225</v>
      </c>
      <c r="C77" s="109">
        <v>2430</v>
      </c>
      <c r="D77" s="44">
        <f t="shared" si="0"/>
        <v>996.30000000000018</v>
      </c>
      <c r="E77" s="44">
        <f t="shared" si="1"/>
        <v>1020.6000000000001</v>
      </c>
      <c r="F77" s="44">
        <f t="shared" si="2"/>
        <v>1057.0500000000002</v>
      </c>
      <c r="G77" s="45">
        <f t="shared" si="3"/>
        <v>1110.5100000000002</v>
      </c>
      <c r="H77" s="116"/>
      <c r="J77" s="67">
        <f t="shared" si="6"/>
        <v>1110.5100000000002</v>
      </c>
      <c r="K77" s="64">
        <f t="shared" si="5"/>
        <v>0</v>
      </c>
      <c r="L77" s="92">
        <v>0</v>
      </c>
      <c r="M77" s="24">
        <v>0</v>
      </c>
      <c r="N77" s="39">
        <v>0</v>
      </c>
      <c r="O77" s="39"/>
      <c r="T77" s="22" t="s">
        <v>27</v>
      </c>
    </row>
    <row r="78" spans="1:20" x14ac:dyDescent="0.35">
      <c r="A78" s="34" t="s">
        <v>226</v>
      </c>
      <c r="B78" s="25" t="s">
        <v>227</v>
      </c>
      <c r="C78" s="109">
        <v>2699</v>
      </c>
      <c r="D78" s="44">
        <f t="shared" ref="D78:D96" si="7">C78-(C78*59%)</f>
        <v>1106.5900000000001</v>
      </c>
      <c r="E78" s="44">
        <f t="shared" ref="E78:E96" si="8">C78-(C78*58%)</f>
        <v>1133.5800000000002</v>
      </c>
      <c r="F78" s="44">
        <f t="shared" ref="F78:F96" si="9">C78-(C78*56.5%)</f>
        <v>1174.0650000000001</v>
      </c>
      <c r="G78" s="45">
        <f t="shared" ref="G78:G96" si="10">C78-(C78*54.3%)</f>
        <v>1233.4430000000002</v>
      </c>
      <c r="H78" s="116"/>
      <c r="J78" s="67">
        <f t="shared" si="6"/>
        <v>1233.4430000000002</v>
      </c>
      <c r="K78" s="64">
        <f t="shared" si="5"/>
        <v>0</v>
      </c>
      <c r="L78" s="92" t="s">
        <v>37</v>
      </c>
      <c r="M78" s="24" t="s">
        <v>25</v>
      </c>
      <c r="N78" s="39">
        <v>73</v>
      </c>
      <c r="O78" s="39" t="s">
        <v>228</v>
      </c>
      <c r="T78" s="22" t="s">
        <v>43</v>
      </c>
    </row>
    <row r="79" spans="1:20" x14ac:dyDescent="0.35">
      <c r="A79" s="34" t="s">
        <v>229</v>
      </c>
      <c r="B79" s="25" t="s">
        <v>230</v>
      </c>
      <c r="C79" s="109">
        <v>2293</v>
      </c>
      <c r="D79" s="44">
        <f t="shared" si="7"/>
        <v>940.13000000000011</v>
      </c>
      <c r="E79" s="44">
        <f t="shared" si="8"/>
        <v>963.06000000000017</v>
      </c>
      <c r="F79" s="44">
        <f t="shared" si="9"/>
        <v>997.45500000000015</v>
      </c>
      <c r="G79" s="45">
        <f t="shared" si="10"/>
        <v>1047.9010000000001</v>
      </c>
      <c r="H79" s="116"/>
      <c r="J79" s="67">
        <f t="shared" si="6"/>
        <v>1047.9010000000001</v>
      </c>
      <c r="K79" s="64">
        <f t="shared" si="5"/>
        <v>0</v>
      </c>
      <c r="L79" s="92" t="s">
        <v>24</v>
      </c>
      <c r="M79" s="24" t="s">
        <v>25</v>
      </c>
      <c r="N79" s="39">
        <v>72</v>
      </c>
      <c r="O79" s="39" t="s">
        <v>231</v>
      </c>
      <c r="T79" s="22" t="s">
        <v>39</v>
      </c>
    </row>
    <row r="80" spans="1:20" x14ac:dyDescent="0.35">
      <c r="A80" s="34" t="s">
        <v>232</v>
      </c>
      <c r="B80" s="25" t="s">
        <v>233</v>
      </c>
      <c r="C80" s="109">
        <v>2589</v>
      </c>
      <c r="D80" s="44">
        <f t="shared" si="7"/>
        <v>1061.49</v>
      </c>
      <c r="E80" s="44">
        <f t="shared" si="8"/>
        <v>1087.3800000000001</v>
      </c>
      <c r="F80" s="44">
        <f t="shared" si="9"/>
        <v>1126.2150000000001</v>
      </c>
      <c r="G80" s="45">
        <f t="shared" si="10"/>
        <v>1183.1730000000002</v>
      </c>
      <c r="H80" s="116"/>
      <c r="J80" s="67">
        <f t="shared" si="6"/>
        <v>1183.1730000000002</v>
      </c>
      <c r="K80" s="64">
        <f t="shared" si="5"/>
        <v>0</v>
      </c>
      <c r="L80" s="92">
        <v>0</v>
      </c>
      <c r="M80" s="24">
        <v>0</v>
      </c>
      <c r="N80" s="39">
        <v>0</v>
      </c>
      <c r="O80" s="39"/>
      <c r="T80" s="22" t="s">
        <v>43</v>
      </c>
    </row>
    <row r="81" spans="1:20" x14ac:dyDescent="0.35">
      <c r="A81" s="34" t="s">
        <v>234</v>
      </c>
      <c r="B81" s="25" t="s">
        <v>235</v>
      </c>
      <c r="C81" s="109">
        <v>2460</v>
      </c>
      <c r="D81" s="44">
        <f t="shared" si="7"/>
        <v>1008.6000000000001</v>
      </c>
      <c r="E81" s="44">
        <f t="shared" si="8"/>
        <v>1033.2</v>
      </c>
      <c r="F81" s="44">
        <f t="shared" si="9"/>
        <v>1070.1000000000001</v>
      </c>
      <c r="G81" s="45">
        <f t="shared" si="10"/>
        <v>1124.2200000000003</v>
      </c>
      <c r="H81" s="116"/>
      <c r="J81" s="67">
        <f t="shared" si="6"/>
        <v>1124.2200000000003</v>
      </c>
      <c r="K81" s="64">
        <f t="shared" si="5"/>
        <v>0</v>
      </c>
      <c r="L81" s="92" t="s">
        <v>37</v>
      </c>
      <c r="M81" s="24" t="s">
        <v>25</v>
      </c>
      <c r="N81" s="39">
        <v>73</v>
      </c>
      <c r="O81" s="39" t="s">
        <v>236</v>
      </c>
      <c r="T81" s="22" t="s">
        <v>43</v>
      </c>
    </row>
    <row r="82" spans="1:20" ht="15" thickBot="1" x14ac:dyDescent="0.4">
      <c r="A82" s="87" t="s">
        <v>237</v>
      </c>
      <c r="B82" s="88"/>
      <c r="C82" s="111"/>
      <c r="D82" s="88"/>
      <c r="E82" s="88"/>
      <c r="F82" s="88"/>
      <c r="G82" s="88"/>
      <c r="H82" s="88"/>
      <c r="I82" s="106"/>
      <c r="J82" s="88"/>
      <c r="K82" s="88"/>
      <c r="L82" s="90"/>
      <c r="M82" s="91"/>
      <c r="N82" s="89"/>
      <c r="O82" s="89"/>
      <c r="T82" s="22" t="s">
        <v>27</v>
      </c>
    </row>
    <row r="83" spans="1:20" x14ac:dyDescent="0.35">
      <c r="A83" s="78" t="s">
        <v>238</v>
      </c>
      <c r="B83" s="79" t="s">
        <v>239</v>
      </c>
      <c r="C83" s="108">
        <v>1588</v>
      </c>
      <c r="D83" s="80">
        <f t="shared" si="7"/>
        <v>651.08000000000004</v>
      </c>
      <c r="E83" s="80">
        <f t="shared" si="8"/>
        <v>666.96</v>
      </c>
      <c r="F83" s="80">
        <f t="shared" si="9"/>
        <v>690.78000000000009</v>
      </c>
      <c r="G83" s="94">
        <f t="shared" si="10"/>
        <v>725.71600000000012</v>
      </c>
      <c r="H83" s="112"/>
      <c r="I83" s="28"/>
      <c r="J83" s="97">
        <f t="shared" si="6"/>
        <v>725.71600000000012</v>
      </c>
      <c r="K83" s="100">
        <f>H83*J83</f>
        <v>0</v>
      </c>
      <c r="L83" s="78" t="s">
        <v>24</v>
      </c>
      <c r="M83" s="83" t="s">
        <v>37</v>
      </c>
      <c r="N83" s="84">
        <v>72</v>
      </c>
      <c r="O83" s="84" t="s">
        <v>240</v>
      </c>
      <c r="T83" s="22" t="s">
        <v>27</v>
      </c>
    </row>
    <row r="84" spans="1:20" x14ac:dyDescent="0.35">
      <c r="A84" s="34" t="s">
        <v>241</v>
      </c>
      <c r="B84" s="25" t="s">
        <v>242</v>
      </c>
      <c r="C84" s="109">
        <v>2265</v>
      </c>
      <c r="D84" s="44">
        <f t="shared" si="7"/>
        <v>928.65000000000009</v>
      </c>
      <c r="E84" s="44">
        <f t="shared" si="8"/>
        <v>951.30000000000018</v>
      </c>
      <c r="F84" s="44">
        <f t="shared" si="9"/>
        <v>985.27500000000009</v>
      </c>
      <c r="G84" s="95">
        <f t="shared" si="10"/>
        <v>1035.1050000000002</v>
      </c>
      <c r="H84" s="113"/>
      <c r="J84" s="98">
        <f t="shared" si="6"/>
        <v>1035.1050000000002</v>
      </c>
      <c r="K84" s="101">
        <f>H84*J84</f>
        <v>0</v>
      </c>
      <c r="L84" s="34" t="s">
        <v>24</v>
      </c>
      <c r="M84" s="24" t="s">
        <v>37</v>
      </c>
      <c r="N84" s="39">
        <v>72</v>
      </c>
      <c r="O84" s="39" t="s">
        <v>243</v>
      </c>
      <c r="T84" s="22" t="s">
        <v>27</v>
      </c>
    </row>
    <row r="85" spans="1:20" x14ac:dyDescent="0.35">
      <c r="A85" s="34" t="s">
        <v>244</v>
      </c>
      <c r="B85" s="25" t="s">
        <v>245</v>
      </c>
      <c r="C85" s="109">
        <v>1966</v>
      </c>
      <c r="D85" s="44">
        <f t="shared" si="7"/>
        <v>806.06000000000017</v>
      </c>
      <c r="E85" s="44">
        <f t="shared" si="8"/>
        <v>825.72</v>
      </c>
      <c r="F85" s="44">
        <f t="shared" si="9"/>
        <v>855.21</v>
      </c>
      <c r="G85" s="95">
        <f t="shared" si="10"/>
        <v>898.46200000000022</v>
      </c>
      <c r="H85" s="113"/>
      <c r="J85" s="98">
        <f t="shared" si="6"/>
        <v>898.46200000000022</v>
      </c>
      <c r="K85" s="101">
        <f t="shared" ref="K85" si="11">H85*J85</f>
        <v>0</v>
      </c>
      <c r="L85" s="34" t="s">
        <v>24</v>
      </c>
      <c r="M85" s="24" t="s">
        <v>37</v>
      </c>
      <c r="N85" s="39">
        <v>72</v>
      </c>
      <c r="O85" s="39" t="s">
        <v>246</v>
      </c>
      <c r="T85" s="22" t="s">
        <v>43</v>
      </c>
    </row>
    <row r="86" spans="1:20" x14ac:dyDescent="0.35">
      <c r="A86" s="34" t="s">
        <v>247</v>
      </c>
      <c r="B86" s="25" t="s">
        <v>248</v>
      </c>
      <c r="C86" s="109">
        <v>2345</v>
      </c>
      <c r="D86" s="44">
        <f t="shared" si="7"/>
        <v>961.45</v>
      </c>
      <c r="E86" s="44">
        <f t="shared" si="8"/>
        <v>984.90000000000009</v>
      </c>
      <c r="F86" s="44">
        <f t="shared" si="9"/>
        <v>1020.075</v>
      </c>
      <c r="G86" s="95">
        <f t="shared" si="10"/>
        <v>1071.6650000000002</v>
      </c>
      <c r="H86" s="113"/>
      <c r="J86" s="98">
        <f t="shared" si="6"/>
        <v>1071.6650000000002</v>
      </c>
      <c r="K86" s="101">
        <f t="shared" ref="K86:K96" si="12">H86*J86</f>
        <v>0</v>
      </c>
      <c r="L86" s="34" t="s">
        <v>24</v>
      </c>
      <c r="M86" s="24" t="s">
        <v>37</v>
      </c>
      <c r="N86" s="39">
        <v>72</v>
      </c>
      <c r="O86" s="39" t="s">
        <v>249</v>
      </c>
      <c r="T86" s="22" t="s">
        <v>43</v>
      </c>
    </row>
    <row r="87" spans="1:20" x14ac:dyDescent="0.35">
      <c r="A87" s="34" t="s">
        <v>250</v>
      </c>
      <c r="B87" s="25" t="s">
        <v>251</v>
      </c>
      <c r="C87" s="109">
        <v>2377</v>
      </c>
      <c r="D87" s="44">
        <f t="shared" si="7"/>
        <v>974.57000000000016</v>
      </c>
      <c r="E87" s="44">
        <f t="shared" si="8"/>
        <v>998.34000000000015</v>
      </c>
      <c r="F87" s="44">
        <f t="shared" si="9"/>
        <v>1033.9950000000001</v>
      </c>
      <c r="G87" s="95">
        <f t="shared" si="10"/>
        <v>1086.2890000000002</v>
      </c>
      <c r="H87" s="113"/>
      <c r="J87" s="98">
        <f t="shared" si="6"/>
        <v>1086.2890000000002</v>
      </c>
      <c r="K87" s="101">
        <f t="shared" si="12"/>
        <v>0</v>
      </c>
      <c r="L87" s="34" t="s">
        <v>24</v>
      </c>
      <c r="M87" s="24" t="s">
        <v>37</v>
      </c>
      <c r="N87" s="39">
        <v>72</v>
      </c>
      <c r="O87" s="39" t="s">
        <v>252</v>
      </c>
    </row>
    <row r="88" spans="1:20" x14ac:dyDescent="0.35">
      <c r="A88" s="34" t="s">
        <v>253</v>
      </c>
      <c r="B88" s="25" t="s">
        <v>254</v>
      </c>
      <c r="C88" s="109">
        <v>3033</v>
      </c>
      <c r="D88" s="44">
        <f t="shared" si="7"/>
        <v>1243.5300000000002</v>
      </c>
      <c r="E88" s="44">
        <f t="shared" si="8"/>
        <v>1273.8600000000001</v>
      </c>
      <c r="F88" s="44">
        <f t="shared" si="9"/>
        <v>1319.3550000000002</v>
      </c>
      <c r="G88" s="95">
        <f t="shared" si="10"/>
        <v>1386.0810000000001</v>
      </c>
      <c r="H88" s="113"/>
      <c r="J88" s="98">
        <f t="shared" si="6"/>
        <v>1386.0810000000001</v>
      </c>
      <c r="K88" s="101">
        <f t="shared" si="12"/>
        <v>0</v>
      </c>
      <c r="L88" s="34" t="s">
        <v>24</v>
      </c>
      <c r="M88" s="24" t="s">
        <v>37</v>
      </c>
      <c r="N88" s="39">
        <v>72</v>
      </c>
      <c r="O88" s="39" t="s">
        <v>255</v>
      </c>
      <c r="T88" s="22" t="s">
        <v>43</v>
      </c>
    </row>
    <row r="89" spans="1:20" x14ac:dyDescent="0.35">
      <c r="A89" s="34" t="s">
        <v>256</v>
      </c>
      <c r="B89" s="25" t="s">
        <v>257</v>
      </c>
      <c r="C89" s="109">
        <v>1749</v>
      </c>
      <c r="D89" s="44">
        <f t="shared" si="7"/>
        <v>717.09000000000015</v>
      </c>
      <c r="E89" s="44">
        <f t="shared" si="8"/>
        <v>734.58</v>
      </c>
      <c r="F89" s="44">
        <f t="shared" si="9"/>
        <v>760.81500000000005</v>
      </c>
      <c r="G89" s="95">
        <f t="shared" si="10"/>
        <v>799.29300000000012</v>
      </c>
      <c r="H89" s="113"/>
      <c r="J89" s="98">
        <f t="shared" si="6"/>
        <v>799.29300000000012</v>
      </c>
      <c r="K89" s="101">
        <f t="shared" si="12"/>
        <v>0</v>
      </c>
      <c r="L89" s="34" t="s">
        <v>24</v>
      </c>
      <c r="M89" s="24" t="s">
        <v>37</v>
      </c>
      <c r="N89" s="39">
        <v>72</v>
      </c>
      <c r="O89" s="39" t="s">
        <v>258</v>
      </c>
      <c r="T89" s="22" t="s">
        <v>27</v>
      </c>
    </row>
    <row r="90" spans="1:20" x14ac:dyDescent="0.35">
      <c r="A90" s="34" t="s">
        <v>259</v>
      </c>
      <c r="B90" s="25" t="s">
        <v>260</v>
      </c>
      <c r="C90" s="109">
        <v>2246</v>
      </c>
      <c r="D90" s="44">
        <f t="shared" si="7"/>
        <v>920.86000000000013</v>
      </c>
      <c r="E90" s="44">
        <f t="shared" si="8"/>
        <v>943.32000000000016</v>
      </c>
      <c r="F90" s="44">
        <f t="shared" si="9"/>
        <v>977.01000000000022</v>
      </c>
      <c r="G90" s="95">
        <f t="shared" si="10"/>
        <v>1026.4220000000003</v>
      </c>
      <c r="H90" s="113"/>
      <c r="J90" s="98">
        <f t="shared" si="6"/>
        <v>1026.4220000000003</v>
      </c>
      <c r="K90" s="101">
        <f t="shared" si="12"/>
        <v>0</v>
      </c>
      <c r="L90" s="34" t="s">
        <v>24</v>
      </c>
      <c r="M90" s="24" t="s">
        <v>37</v>
      </c>
      <c r="N90" s="39">
        <v>72</v>
      </c>
      <c r="O90" s="39" t="s">
        <v>261</v>
      </c>
      <c r="T90" s="22" t="s">
        <v>43</v>
      </c>
    </row>
    <row r="91" spans="1:20" x14ac:dyDescent="0.35">
      <c r="A91" s="34" t="s">
        <v>262</v>
      </c>
      <c r="B91" s="25" t="s">
        <v>263</v>
      </c>
      <c r="C91" s="109">
        <v>2330</v>
      </c>
      <c r="D91" s="44">
        <f t="shared" si="7"/>
        <v>955.30000000000018</v>
      </c>
      <c r="E91" s="44">
        <f t="shared" si="8"/>
        <v>978.60000000000014</v>
      </c>
      <c r="F91" s="44">
        <f t="shared" si="9"/>
        <v>1013.5500000000002</v>
      </c>
      <c r="G91" s="95">
        <f t="shared" si="10"/>
        <v>1064.8100000000002</v>
      </c>
      <c r="H91" s="113"/>
      <c r="J91" s="98">
        <f t="shared" si="6"/>
        <v>1064.8100000000002</v>
      </c>
      <c r="K91" s="101">
        <f t="shared" si="12"/>
        <v>0</v>
      </c>
      <c r="L91" s="34" t="s">
        <v>24</v>
      </c>
      <c r="M91" s="24" t="s">
        <v>37</v>
      </c>
      <c r="N91" s="39">
        <v>72</v>
      </c>
      <c r="O91" s="39" t="s">
        <v>264</v>
      </c>
      <c r="T91" s="22" t="s">
        <v>43</v>
      </c>
    </row>
    <row r="92" spans="1:20" x14ac:dyDescent="0.35">
      <c r="A92" s="34" t="s">
        <v>265</v>
      </c>
      <c r="B92" s="25" t="s">
        <v>266</v>
      </c>
      <c r="C92" s="109">
        <v>2098</v>
      </c>
      <c r="D92" s="44">
        <f t="shared" si="7"/>
        <v>860.18000000000006</v>
      </c>
      <c r="E92" s="44">
        <f t="shared" si="8"/>
        <v>881.16000000000008</v>
      </c>
      <c r="F92" s="44">
        <f t="shared" si="9"/>
        <v>912.63000000000011</v>
      </c>
      <c r="G92" s="95">
        <f t="shared" si="10"/>
        <v>958.78600000000006</v>
      </c>
      <c r="H92" s="113"/>
      <c r="J92" s="98">
        <f t="shared" si="6"/>
        <v>958.78600000000006</v>
      </c>
      <c r="K92" s="101">
        <f t="shared" si="12"/>
        <v>0</v>
      </c>
      <c r="L92" s="34" t="s">
        <v>24</v>
      </c>
      <c r="M92" s="24" t="s">
        <v>37</v>
      </c>
      <c r="N92" s="39">
        <v>72</v>
      </c>
      <c r="O92" s="39" t="s">
        <v>267</v>
      </c>
      <c r="T92" s="22" t="s">
        <v>43</v>
      </c>
    </row>
    <row r="93" spans="1:20" x14ac:dyDescent="0.35">
      <c r="A93" s="34" t="s">
        <v>268</v>
      </c>
      <c r="B93" s="25" t="s">
        <v>269</v>
      </c>
      <c r="C93" s="109">
        <v>2325</v>
      </c>
      <c r="D93" s="44">
        <f t="shared" si="7"/>
        <v>953.25</v>
      </c>
      <c r="E93" s="44">
        <f t="shared" si="8"/>
        <v>976.5</v>
      </c>
      <c r="F93" s="44">
        <f t="shared" si="9"/>
        <v>1011.3750000000002</v>
      </c>
      <c r="G93" s="95">
        <f t="shared" si="10"/>
        <v>1062.5250000000001</v>
      </c>
      <c r="H93" s="113"/>
      <c r="J93" s="98">
        <f t="shared" si="6"/>
        <v>1062.5250000000001</v>
      </c>
      <c r="K93" s="101">
        <f t="shared" si="12"/>
        <v>0</v>
      </c>
      <c r="L93" s="34" t="s">
        <v>24</v>
      </c>
      <c r="M93" s="24" t="s">
        <v>37</v>
      </c>
      <c r="N93" s="39">
        <v>72</v>
      </c>
      <c r="O93" s="39" t="s">
        <v>270</v>
      </c>
    </row>
    <row r="94" spans="1:20" x14ac:dyDescent="0.35">
      <c r="A94" s="34" t="s">
        <v>271</v>
      </c>
      <c r="B94" s="25" t="s">
        <v>272</v>
      </c>
      <c r="C94" s="109">
        <v>2314</v>
      </c>
      <c r="D94" s="44">
        <f t="shared" si="7"/>
        <v>948.74</v>
      </c>
      <c r="E94" s="44">
        <f t="shared" si="8"/>
        <v>971.88000000000011</v>
      </c>
      <c r="F94" s="44">
        <f t="shared" si="9"/>
        <v>1006.5900000000001</v>
      </c>
      <c r="G94" s="95">
        <f t="shared" si="10"/>
        <v>1057.4980000000003</v>
      </c>
      <c r="H94" s="113"/>
      <c r="J94" s="98">
        <f t="shared" si="6"/>
        <v>1057.4980000000003</v>
      </c>
      <c r="K94" s="101">
        <f t="shared" si="12"/>
        <v>0</v>
      </c>
      <c r="L94" s="34" t="s">
        <v>24</v>
      </c>
      <c r="M94" s="24" t="s">
        <v>37</v>
      </c>
      <c r="N94" s="39">
        <v>72</v>
      </c>
      <c r="O94" s="39" t="s">
        <v>273</v>
      </c>
    </row>
    <row r="95" spans="1:20" x14ac:dyDescent="0.35">
      <c r="A95" s="34" t="s">
        <v>274</v>
      </c>
      <c r="B95" s="25" t="s">
        <v>275</v>
      </c>
      <c r="C95" s="109">
        <v>2503</v>
      </c>
      <c r="D95" s="44">
        <f t="shared" si="7"/>
        <v>1026.23</v>
      </c>
      <c r="E95" s="44">
        <f t="shared" si="8"/>
        <v>1051.26</v>
      </c>
      <c r="F95" s="44">
        <f t="shared" si="9"/>
        <v>1088.8050000000001</v>
      </c>
      <c r="G95" s="95">
        <f t="shared" si="10"/>
        <v>1143.8710000000001</v>
      </c>
      <c r="H95" s="113"/>
      <c r="J95" s="98">
        <f t="shared" si="6"/>
        <v>1143.8710000000001</v>
      </c>
      <c r="K95" s="101">
        <f t="shared" si="12"/>
        <v>0</v>
      </c>
      <c r="L95" s="34" t="s">
        <v>24</v>
      </c>
      <c r="M95" s="24" t="s">
        <v>37</v>
      </c>
      <c r="N95" s="39">
        <v>72</v>
      </c>
      <c r="O95" s="39" t="s">
        <v>276</v>
      </c>
    </row>
    <row r="96" spans="1:20" ht="15" thickBot="1" x14ac:dyDescent="0.4">
      <c r="A96" s="35" t="s">
        <v>277</v>
      </c>
      <c r="B96" s="36" t="s">
        <v>278</v>
      </c>
      <c r="C96" s="110">
        <v>2757</v>
      </c>
      <c r="D96" s="46">
        <f t="shared" si="7"/>
        <v>1130.3700000000001</v>
      </c>
      <c r="E96" s="46">
        <f t="shared" si="8"/>
        <v>1157.94</v>
      </c>
      <c r="F96" s="46">
        <f t="shared" si="9"/>
        <v>1199.2950000000001</v>
      </c>
      <c r="G96" s="96">
        <f t="shared" si="10"/>
        <v>1259.9490000000003</v>
      </c>
      <c r="H96" s="114"/>
      <c r="I96" s="38"/>
      <c r="J96" s="99">
        <f t="shared" si="6"/>
        <v>1259.9490000000003</v>
      </c>
      <c r="K96" s="102">
        <f t="shared" si="12"/>
        <v>0</v>
      </c>
      <c r="L96" s="35" t="s">
        <v>24</v>
      </c>
      <c r="M96" s="40" t="s">
        <v>37</v>
      </c>
      <c r="N96" s="41">
        <v>72</v>
      </c>
      <c r="O96" s="41" t="s">
        <v>279</v>
      </c>
    </row>
    <row r="98" spans="1:11" x14ac:dyDescent="0.35">
      <c r="A98" s="117" t="s">
        <v>329</v>
      </c>
    </row>
    <row r="99" spans="1:11" ht="16" thickBot="1" x14ac:dyDescent="0.4">
      <c r="A99" s="107"/>
      <c r="G99" s="26" t="s">
        <v>280</v>
      </c>
      <c r="H99" s="74">
        <f>D10</f>
        <v>0</v>
      </c>
      <c r="I99" s="73"/>
      <c r="J99" s="73"/>
      <c r="K99" s="27">
        <f>SUM(K13:K96)</f>
        <v>0</v>
      </c>
    </row>
    <row r="100" spans="1:11" ht="15" thickTop="1" x14ac:dyDescent="0.35"/>
    <row r="101" spans="1:11" ht="23.5" x14ac:dyDescent="0.35">
      <c r="B101" s="120"/>
      <c r="C101" s="120"/>
      <c r="D101" s="120"/>
      <c r="E101" s="120"/>
      <c r="F101" s="120"/>
      <c r="G101" s="120"/>
    </row>
  </sheetData>
  <sheetProtection selectLockedCells="1"/>
  <protectedRanges>
    <protectedRange sqref="A10:F10" name="Range4"/>
    <protectedRange sqref="A8:J9" name="Range4_1"/>
    <protectedRange sqref="A5:J6" name="Range1_1"/>
  </protectedRanges>
  <sortState xmlns:xlrd2="http://schemas.microsoft.com/office/spreadsheetml/2017/richdata2" ref="A82:L84">
    <sortCondition ref="B82:B84"/>
  </sortState>
  <mergeCells count="14">
    <mergeCell ref="B2:G2"/>
    <mergeCell ref="B101:G101"/>
    <mergeCell ref="H9:J9"/>
    <mergeCell ref="F10:G10"/>
    <mergeCell ref="B3:G3"/>
    <mergeCell ref="B4:C4"/>
    <mergeCell ref="B5:C5"/>
    <mergeCell ref="H7:J7"/>
    <mergeCell ref="B8:C8"/>
    <mergeCell ref="F8:G8"/>
    <mergeCell ref="H8:J8"/>
    <mergeCell ref="F9:G9"/>
    <mergeCell ref="E4:J4"/>
    <mergeCell ref="E5:J5"/>
  </mergeCells>
  <dataValidations count="1">
    <dataValidation type="date" allowBlank="1" showInputMessage="1" showErrorMessage="1" sqref="H8:J8" xr:uid="{B6E9EBBB-49C7-4DBA-950D-DF9C1BDE7E83}">
      <formula1>45170</formula1>
      <formula2>45657</formula2>
    </dataValidation>
  </dataValidations>
  <pageMargins left="0.19685039370078741" right="0.19685039370078741" top="0.55118110236220474" bottom="0.55118110236220474" header="0.31496062992125984" footer="0.31496062992125984"/>
  <pageSetup paperSize="9" scale="58" fitToHeight="0" orientation="portrait" r:id="rId1"/>
  <headerFooter>
    <oddFooter>&amp;C_x000D_&amp;1#&amp;"Arial"&amp;8&amp;K000000 Internal</oddFooter>
  </headerFooter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85"/>
  <sheetViews>
    <sheetView workbookViewId="0">
      <selection activeCell="J2" sqref="J2"/>
    </sheetView>
  </sheetViews>
  <sheetFormatPr baseColWidth="10" defaultColWidth="8.7265625" defaultRowHeight="14.5" x14ac:dyDescent="0.35"/>
  <cols>
    <col min="5" max="5" width="9.1796875" style="1"/>
    <col min="6" max="6" width="12" bestFit="1" customWidth="1"/>
    <col min="9" max="9" width="10.1796875" bestFit="1" customWidth="1"/>
    <col min="10" max="10" width="15.54296875" customWidth="1"/>
    <col min="11" max="11" width="10.1796875" bestFit="1" customWidth="1"/>
    <col min="17" max="17" width="18.453125" customWidth="1"/>
    <col min="21" max="21" width="12.1796875" customWidth="1"/>
    <col min="25" max="25" width="9.54296875" bestFit="1" customWidth="1"/>
    <col min="26" max="26" width="9.1796875" style="1"/>
    <col min="27" max="27" width="24.453125" style="1" bestFit="1" customWidth="1"/>
    <col min="28" max="28" width="9.1796875" style="1"/>
    <col min="32" max="32" width="13" customWidth="1"/>
    <col min="34" max="34" width="10.453125" customWidth="1"/>
  </cols>
  <sheetData>
    <row r="1" spans="1:34" s="11" customFormat="1" ht="39" x14ac:dyDescent="0.35">
      <c r="A1" s="4" t="s">
        <v>281</v>
      </c>
      <c r="B1" s="4" t="s">
        <v>282</v>
      </c>
      <c r="C1" s="4" t="s">
        <v>283</v>
      </c>
      <c r="D1" s="4" t="s">
        <v>284</v>
      </c>
      <c r="E1" s="4" t="s">
        <v>285</v>
      </c>
      <c r="F1" s="5" t="s">
        <v>286</v>
      </c>
      <c r="G1" s="4" t="s">
        <v>287</v>
      </c>
      <c r="H1" s="5" t="s">
        <v>288</v>
      </c>
      <c r="I1" s="6" t="s">
        <v>289</v>
      </c>
      <c r="J1" s="7" t="s">
        <v>290</v>
      </c>
      <c r="K1" s="8" t="s">
        <v>291</v>
      </c>
      <c r="L1" s="7" t="s">
        <v>292</v>
      </c>
      <c r="M1" s="4" t="s">
        <v>293</v>
      </c>
      <c r="N1" s="7" t="s">
        <v>294</v>
      </c>
      <c r="O1" s="7" t="s">
        <v>295</v>
      </c>
      <c r="P1" s="9" t="s">
        <v>296</v>
      </c>
      <c r="Q1" s="9" t="s">
        <v>297</v>
      </c>
      <c r="R1" s="9" t="s">
        <v>298</v>
      </c>
      <c r="S1" s="9" t="s">
        <v>299</v>
      </c>
      <c r="T1" s="18" t="s">
        <v>300</v>
      </c>
      <c r="U1" s="9" t="s">
        <v>301</v>
      </c>
      <c r="V1" s="9" t="s">
        <v>302</v>
      </c>
      <c r="W1" s="9" t="s">
        <v>303</v>
      </c>
      <c r="X1" s="9" t="s">
        <v>304</v>
      </c>
      <c r="Y1" s="10" t="s">
        <v>305</v>
      </c>
      <c r="Z1" s="9" t="s">
        <v>306</v>
      </c>
      <c r="AA1" s="9" t="s">
        <v>307</v>
      </c>
      <c r="AB1" s="10" t="s">
        <v>308</v>
      </c>
      <c r="AC1" s="9" t="s">
        <v>309</v>
      </c>
      <c r="AD1" s="9" t="s">
        <v>310</v>
      </c>
      <c r="AE1" s="9" t="s">
        <v>311</v>
      </c>
      <c r="AF1" s="9" t="s">
        <v>312</v>
      </c>
      <c r="AG1" s="9" t="s">
        <v>313</v>
      </c>
      <c r="AH1" s="9" t="s">
        <v>314</v>
      </c>
    </row>
    <row r="2" spans="1:34" x14ac:dyDescent="0.35">
      <c r="A2" s="12" t="s">
        <v>324</v>
      </c>
      <c r="B2" s="12" t="s">
        <v>315</v>
      </c>
      <c r="C2" s="12" t="s">
        <v>316</v>
      </c>
      <c r="D2" s="12" t="s">
        <v>317</v>
      </c>
      <c r="E2" s="3">
        <f>'Summer S 2024'!A8</f>
        <v>0</v>
      </c>
      <c r="F2" s="21" t="s">
        <v>22</v>
      </c>
      <c r="G2" s="12"/>
      <c r="H2" s="14">
        <f>VLOOKUP(F2,'Summer S 2024'!$A$13:$H$96,8,FALSE)</f>
        <v>0</v>
      </c>
      <c r="I2" s="13">
        <f>'Summer S 2024'!P8</f>
        <v>0</v>
      </c>
      <c r="J2" s="3">
        <f>'Summer S 2024'!Q8</f>
        <v>0</v>
      </c>
      <c r="K2" s="13">
        <f ca="1">TODAY()</f>
        <v>45315</v>
      </c>
      <c r="L2" s="12"/>
      <c r="M2" s="15">
        <f>E2</f>
        <v>0</v>
      </c>
      <c r="N2" s="12"/>
      <c r="O2" s="12">
        <v>1</v>
      </c>
      <c r="P2" s="12"/>
      <c r="Q2" s="12" t="s">
        <v>37</v>
      </c>
      <c r="R2" s="12" t="s">
        <v>318</v>
      </c>
      <c r="S2" s="12"/>
      <c r="T2" s="20" t="s">
        <v>319</v>
      </c>
      <c r="U2" s="16" t="s">
        <v>323</v>
      </c>
      <c r="V2" s="12"/>
      <c r="W2" s="12"/>
      <c r="X2" s="3" t="s">
        <v>320</v>
      </c>
      <c r="Y2" s="71">
        <f>'Summer S 2024'!R8</f>
        <v>54.29999999999999</v>
      </c>
      <c r="Z2" s="3" t="s">
        <v>321</v>
      </c>
      <c r="AA2" s="3" t="str">
        <f>'Summer S 2024'!$P$5</f>
        <v xml:space="preserve">  </v>
      </c>
      <c r="AB2" s="19"/>
      <c r="AC2" s="12"/>
      <c r="AD2" s="12"/>
      <c r="AE2" s="12"/>
      <c r="AF2" s="12"/>
      <c r="AG2" s="12"/>
      <c r="AH2" s="12"/>
    </row>
    <row r="3" spans="1:34" x14ac:dyDescent="0.35">
      <c r="A3" s="12" t="s">
        <v>324</v>
      </c>
      <c r="B3" s="12" t="s">
        <v>315</v>
      </c>
      <c r="C3" s="12" t="s">
        <v>316</v>
      </c>
      <c r="D3" s="12" t="s">
        <v>317</v>
      </c>
      <c r="E3" s="3">
        <f>E2</f>
        <v>0</v>
      </c>
      <c r="F3" s="21" t="s">
        <v>28</v>
      </c>
      <c r="H3" s="14">
        <f>VLOOKUP(F3,'Summer S 2024'!$A$13:$H$96,8,FALSE)</f>
        <v>0</v>
      </c>
      <c r="I3" s="17">
        <f>I2</f>
        <v>0</v>
      </c>
      <c r="J3" s="3">
        <f>J2</f>
        <v>0</v>
      </c>
      <c r="K3" s="13">
        <f t="shared" ref="K3:K62" ca="1" si="0">TODAY()</f>
        <v>45315</v>
      </c>
      <c r="M3" s="15">
        <f t="shared" ref="M3:M62" si="1">E3</f>
        <v>0</v>
      </c>
      <c r="O3" s="12">
        <v>1</v>
      </c>
      <c r="P3" s="12"/>
      <c r="Q3" s="12" t="s">
        <v>37</v>
      </c>
      <c r="R3" s="12" t="s">
        <v>318</v>
      </c>
      <c r="T3" s="20" t="s">
        <v>319</v>
      </c>
      <c r="U3" s="16" t="s">
        <v>323</v>
      </c>
      <c r="X3" s="3" t="s">
        <v>320</v>
      </c>
      <c r="Y3" s="71">
        <f>Y2</f>
        <v>54.29999999999999</v>
      </c>
      <c r="Z3" s="3" t="s">
        <v>321</v>
      </c>
      <c r="AA3" s="3" t="str">
        <f>'Summer S 2024'!$P$5</f>
        <v xml:space="preserve">  </v>
      </c>
      <c r="AB3" s="19"/>
    </row>
    <row r="4" spans="1:34" x14ac:dyDescent="0.35">
      <c r="A4" s="12" t="s">
        <v>324</v>
      </c>
      <c r="B4" s="12" t="s">
        <v>315</v>
      </c>
      <c r="C4" s="12" t="s">
        <v>316</v>
      </c>
      <c r="D4" s="12" t="s">
        <v>317</v>
      </c>
      <c r="E4" s="3">
        <f t="shared" ref="E4:E67" si="2">E3</f>
        <v>0</v>
      </c>
      <c r="F4" s="21" t="s">
        <v>32</v>
      </c>
      <c r="H4" s="14">
        <f>VLOOKUP(F4,'Summer S 2024'!$A$13:$H$96,8,FALSE)</f>
        <v>0</v>
      </c>
      <c r="I4" s="17">
        <f t="shared" ref="I4:I67" si="3">I3</f>
        <v>0</v>
      </c>
      <c r="J4" s="3">
        <f t="shared" ref="J4:J67" si="4">J3</f>
        <v>0</v>
      </c>
      <c r="K4" s="13">
        <f t="shared" ca="1" si="0"/>
        <v>45315</v>
      </c>
      <c r="M4" s="15">
        <f t="shared" si="1"/>
        <v>0</v>
      </c>
      <c r="O4" s="12">
        <v>1</v>
      </c>
      <c r="P4" s="12"/>
      <c r="Q4" s="12" t="s">
        <v>37</v>
      </c>
      <c r="R4" s="12" t="s">
        <v>318</v>
      </c>
      <c r="T4" s="20" t="s">
        <v>319</v>
      </c>
      <c r="U4" s="16" t="s">
        <v>323</v>
      </c>
      <c r="X4" s="3" t="s">
        <v>320</v>
      </c>
      <c r="Y4" s="71">
        <f t="shared" ref="Y4:Y67" si="5">Y3</f>
        <v>54.29999999999999</v>
      </c>
      <c r="Z4" s="3" t="s">
        <v>321</v>
      </c>
      <c r="AA4" s="3" t="str">
        <f>'Summer S 2024'!$P$5</f>
        <v xml:space="preserve">  </v>
      </c>
      <c r="AB4" s="19"/>
    </row>
    <row r="5" spans="1:34" x14ac:dyDescent="0.35">
      <c r="A5" s="12" t="s">
        <v>324</v>
      </c>
      <c r="B5" s="12" t="s">
        <v>315</v>
      </c>
      <c r="C5" s="12" t="s">
        <v>316</v>
      </c>
      <c r="D5" s="12" t="s">
        <v>317</v>
      </c>
      <c r="E5" s="3">
        <f t="shared" si="2"/>
        <v>0</v>
      </c>
      <c r="F5" s="21" t="s">
        <v>35</v>
      </c>
      <c r="H5" s="14">
        <f>VLOOKUP(F5,'Summer S 2024'!$A$13:$H$96,8,FALSE)</f>
        <v>0</v>
      </c>
      <c r="I5" s="17">
        <f t="shared" si="3"/>
        <v>0</v>
      </c>
      <c r="J5" s="3">
        <f t="shared" si="4"/>
        <v>0</v>
      </c>
      <c r="K5" s="13">
        <f t="shared" ca="1" si="0"/>
        <v>45315</v>
      </c>
      <c r="M5" s="15">
        <f t="shared" si="1"/>
        <v>0</v>
      </c>
      <c r="O5" s="12">
        <v>1</v>
      </c>
      <c r="P5" s="12"/>
      <c r="Q5" s="12" t="s">
        <v>37</v>
      </c>
      <c r="R5" s="12" t="s">
        <v>318</v>
      </c>
      <c r="T5" s="20" t="s">
        <v>319</v>
      </c>
      <c r="U5" s="16" t="s">
        <v>323</v>
      </c>
      <c r="X5" s="3" t="s">
        <v>320</v>
      </c>
      <c r="Y5" s="71">
        <f t="shared" si="5"/>
        <v>54.29999999999999</v>
      </c>
      <c r="Z5" s="3" t="s">
        <v>321</v>
      </c>
      <c r="AA5" s="3" t="str">
        <f>'Summer S 2024'!$P$5</f>
        <v xml:space="preserve">  </v>
      </c>
      <c r="AB5" s="19"/>
    </row>
    <row r="6" spans="1:34" x14ac:dyDescent="0.35">
      <c r="A6" s="12" t="s">
        <v>324</v>
      </c>
      <c r="B6" s="12" t="s">
        <v>315</v>
      </c>
      <c r="C6" s="12" t="s">
        <v>316</v>
      </c>
      <c r="D6" s="12" t="s">
        <v>317</v>
      </c>
      <c r="E6" s="3">
        <f t="shared" si="2"/>
        <v>0</v>
      </c>
      <c r="F6" s="21" t="s">
        <v>40</v>
      </c>
      <c r="H6" s="14">
        <f>VLOOKUP(F6,'Summer S 2024'!$A$13:$H$96,8,FALSE)</f>
        <v>0</v>
      </c>
      <c r="I6" s="17">
        <f t="shared" si="3"/>
        <v>0</v>
      </c>
      <c r="J6" s="3">
        <f t="shared" si="4"/>
        <v>0</v>
      </c>
      <c r="K6" s="13">
        <f t="shared" ca="1" si="0"/>
        <v>45315</v>
      </c>
      <c r="M6" s="15">
        <f t="shared" si="1"/>
        <v>0</v>
      </c>
      <c r="O6" s="12">
        <v>1</v>
      </c>
      <c r="P6" s="12"/>
      <c r="Q6" s="12" t="s">
        <v>37</v>
      </c>
      <c r="R6" s="12" t="s">
        <v>318</v>
      </c>
      <c r="T6" s="20" t="s">
        <v>319</v>
      </c>
      <c r="U6" s="16" t="s">
        <v>323</v>
      </c>
      <c r="X6" s="3" t="s">
        <v>320</v>
      </c>
      <c r="Y6" s="71">
        <f t="shared" si="5"/>
        <v>54.29999999999999</v>
      </c>
      <c r="Z6" s="3" t="s">
        <v>321</v>
      </c>
      <c r="AA6" s="3" t="str">
        <f>'Summer S 2024'!$P$5</f>
        <v xml:space="preserve">  </v>
      </c>
      <c r="AB6" s="19"/>
    </row>
    <row r="7" spans="1:34" x14ac:dyDescent="0.35">
      <c r="A7" s="12" t="s">
        <v>324</v>
      </c>
      <c r="B7" s="12" t="s">
        <v>315</v>
      </c>
      <c r="C7" s="12" t="s">
        <v>316</v>
      </c>
      <c r="D7" s="12" t="s">
        <v>317</v>
      </c>
      <c r="E7" s="3">
        <f t="shared" si="2"/>
        <v>0</v>
      </c>
      <c r="F7" s="21" t="s">
        <v>44</v>
      </c>
      <c r="H7" s="14">
        <f>VLOOKUP(F7,'Summer S 2024'!$A$13:$H$96,8,FALSE)</f>
        <v>0</v>
      </c>
      <c r="I7" s="17">
        <f t="shared" si="3"/>
        <v>0</v>
      </c>
      <c r="J7" s="3">
        <f t="shared" si="4"/>
        <v>0</v>
      </c>
      <c r="K7" s="13">
        <f t="shared" ca="1" si="0"/>
        <v>45315</v>
      </c>
      <c r="M7" s="15">
        <f t="shared" si="1"/>
        <v>0</v>
      </c>
      <c r="O7" s="12">
        <v>1</v>
      </c>
      <c r="P7" s="12"/>
      <c r="Q7" s="12" t="s">
        <v>37</v>
      </c>
      <c r="R7" s="12" t="s">
        <v>318</v>
      </c>
      <c r="T7" s="20" t="s">
        <v>319</v>
      </c>
      <c r="U7" s="16" t="s">
        <v>323</v>
      </c>
      <c r="X7" s="3" t="s">
        <v>320</v>
      </c>
      <c r="Y7" s="71">
        <f t="shared" si="5"/>
        <v>54.29999999999999</v>
      </c>
      <c r="Z7" s="3" t="s">
        <v>321</v>
      </c>
      <c r="AA7" s="3" t="str">
        <f>'Summer S 2024'!$P$5</f>
        <v xml:space="preserve">  </v>
      </c>
      <c r="AB7" s="19"/>
    </row>
    <row r="8" spans="1:34" x14ac:dyDescent="0.35">
      <c r="A8" s="12" t="s">
        <v>324</v>
      </c>
      <c r="B8" s="12" t="s">
        <v>315</v>
      </c>
      <c r="C8" s="12" t="s">
        <v>316</v>
      </c>
      <c r="D8" s="12" t="s">
        <v>317</v>
      </c>
      <c r="E8" s="3">
        <f t="shared" si="2"/>
        <v>0</v>
      </c>
      <c r="F8" s="21" t="s">
        <v>47</v>
      </c>
      <c r="H8" s="14">
        <f>VLOOKUP(F8,'Summer S 2024'!$A$13:$H$96,8,FALSE)</f>
        <v>0</v>
      </c>
      <c r="I8" s="17">
        <f t="shared" si="3"/>
        <v>0</v>
      </c>
      <c r="J8" s="3">
        <f t="shared" si="4"/>
        <v>0</v>
      </c>
      <c r="K8" s="13">
        <f t="shared" ca="1" si="0"/>
        <v>45315</v>
      </c>
      <c r="M8" s="15">
        <f t="shared" si="1"/>
        <v>0</v>
      </c>
      <c r="O8" s="12">
        <v>1</v>
      </c>
      <c r="P8" s="12"/>
      <c r="Q8" s="12" t="s">
        <v>37</v>
      </c>
      <c r="R8" s="12" t="s">
        <v>318</v>
      </c>
      <c r="T8" s="20" t="s">
        <v>319</v>
      </c>
      <c r="U8" s="16" t="s">
        <v>323</v>
      </c>
      <c r="X8" s="3" t="s">
        <v>320</v>
      </c>
      <c r="Y8" s="71">
        <f t="shared" si="5"/>
        <v>54.29999999999999</v>
      </c>
      <c r="Z8" s="3" t="s">
        <v>321</v>
      </c>
      <c r="AA8" s="3" t="str">
        <f>'Summer S 2024'!$P$5</f>
        <v xml:space="preserve">  </v>
      </c>
      <c r="AB8" s="19"/>
    </row>
    <row r="9" spans="1:34" x14ac:dyDescent="0.35">
      <c r="A9" s="12" t="s">
        <v>324</v>
      </c>
      <c r="B9" s="12" t="s">
        <v>315</v>
      </c>
      <c r="C9" s="12" t="s">
        <v>316</v>
      </c>
      <c r="D9" s="12" t="s">
        <v>317</v>
      </c>
      <c r="E9" s="3">
        <f t="shared" si="2"/>
        <v>0</v>
      </c>
      <c r="F9" s="21" t="s">
        <v>50</v>
      </c>
      <c r="H9" s="14">
        <f>VLOOKUP(F9,'Summer S 2024'!$A$13:$H$96,8,FALSE)</f>
        <v>0</v>
      </c>
      <c r="I9" s="17">
        <f t="shared" si="3"/>
        <v>0</v>
      </c>
      <c r="J9" s="3">
        <f t="shared" si="4"/>
        <v>0</v>
      </c>
      <c r="K9" s="13">
        <f t="shared" ca="1" si="0"/>
        <v>45315</v>
      </c>
      <c r="M9" s="15">
        <f t="shared" si="1"/>
        <v>0</v>
      </c>
      <c r="O9" s="12">
        <v>1</v>
      </c>
      <c r="P9" s="12"/>
      <c r="Q9" s="12" t="s">
        <v>37</v>
      </c>
      <c r="R9" s="12" t="s">
        <v>318</v>
      </c>
      <c r="T9" s="20" t="s">
        <v>319</v>
      </c>
      <c r="U9" s="16" t="s">
        <v>323</v>
      </c>
      <c r="X9" s="3" t="s">
        <v>320</v>
      </c>
      <c r="Y9" s="71">
        <f t="shared" si="5"/>
        <v>54.29999999999999</v>
      </c>
      <c r="Z9" s="3" t="s">
        <v>321</v>
      </c>
      <c r="AA9" s="3" t="str">
        <f>'Summer S 2024'!$P$5</f>
        <v xml:space="preserve">  </v>
      </c>
      <c r="AB9" s="19"/>
    </row>
    <row r="10" spans="1:34" x14ac:dyDescent="0.35">
      <c r="A10" s="12" t="s">
        <v>324</v>
      </c>
      <c r="B10" s="12" t="s">
        <v>315</v>
      </c>
      <c r="C10" s="12" t="s">
        <v>316</v>
      </c>
      <c r="D10" s="12" t="s">
        <v>317</v>
      </c>
      <c r="E10" s="3">
        <f t="shared" si="2"/>
        <v>0</v>
      </c>
      <c r="F10" s="21" t="s">
        <v>53</v>
      </c>
      <c r="H10" s="14">
        <f>VLOOKUP(F10,'Summer S 2024'!$A$13:$H$96,8,FALSE)</f>
        <v>0</v>
      </c>
      <c r="I10" s="17">
        <f t="shared" si="3"/>
        <v>0</v>
      </c>
      <c r="J10" s="3">
        <f t="shared" si="4"/>
        <v>0</v>
      </c>
      <c r="K10" s="13">
        <f t="shared" ca="1" si="0"/>
        <v>45315</v>
      </c>
      <c r="M10" s="15">
        <f t="shared" si="1"/>
        <v>0</v>
      </c>
      <c r="O10" s="12">
        <v>1</v>
      </c>
      <c r="P10" s="12"/>
      <c r="Q10" s="12" t="s">
        <v>37</v>
      </c>
      <c r="R10" s="12" t="s">
        <v>318</v>
      </c>
      <c r="T10" s="20" t="s">
        <v>319</v>
      </c>
      <c r="U10" s="16" t="s">
        <v>323</v>
      </c>
      <c r="X10" s="3" t="s">
        <v>320</v>
      </c>
      <c r="Y10" s="71">
        <f t="shared" si="5"/>
        <v>54.29999999999999</v>
      </c>
      <c r="Z10" s="3" t="s">
        <v>321</v>
      </c>
      <c r="AA10" s="3" t="str">
        <f>'Summer S 2024'!$P$5</f>
        <v xml:space="preserve">  </v>
      </c>
      <c r="AB10" s="19"/>
    </row>
    <row r="11" spans="1:34" x14ac:dyDescent="0.35">
      <c r="A11" s="12" t="s">
        <v>324</v>
      </c>
      <c r="B11" s="12" t="s">
        <v>315</v>
      </c>
      <c r="C11" s="12" t="s">
        <v>316</v>
      </c>
      <c r="D11" s="12" t="s">
        <v>317</v>
      </c>
      <c r="E11" s="3">
        <f t="shared" si="2"/>
        <v>0</v>
      </c>
      <c r="F11" s="21" t="s">
        <v>56</v>
      </c>
      <c r="H11" s="14">
        <f>VLOOKUP(F11,'Summer S 2024'!$A$13:$H$96,8,FALSE)</f>
        <v>0</v>
      </c>
      <c r="I11" s="17">
        <f t="shared" si="3"/>
        <v>0</v>
      </c>
      <c r="J11" s="3">
        <f t="shared" si="4"/>
        <v>0</v>
      </c>
      <c r="K11" s="13">
        <f t="shared" ca="1" si="0"/>
        <v>45315</v>
      </c>
      <c r="M11" s="15">
        <f t="shared" si="1"/>
        <v>0</v>
      </c>
      <c r="O11" s="12">
        <v>1</v>
      </c>
      <c r="P11" s="12"/>
      <c r="Q11" s="12" t="s">
        <v>37</v>
      </c>
      <c r="R11" s="12" t="s">
        <v>318</v>
      </c>
      <c r="T11" s="20" t="s">
        <v>319</v>
      </c>
      <c r="U11" s="16" t="s">
        <v>323</v>
      </c>
      <c r="X11" s="3" t="s">
        <v>320</v>
      </c>
      <c r="Y11" s="71">
        <f t="shared" si="5"/>
        <v>54.29999999999999</v>
      </c>
      <c r="Z11" s="3" t="s">
        <v>321</v>
      </c>
      <c r="AA11" s="3" t="str">
        <f>'Summer S 2024'!$P$5</f>
        <v xml:space="preserve">  </v>
      </c>
      <c r="AB11" s="19"/>
    </row>
    <row r="12" spans="1:34" x14ac:dyDescent="0.35">
      <c r="A12" s="12" t="s">
        <v>324</v>
      </c>
      <c r="B12" s="12" t="s">
        <v>315</v>
      </c>
      <c r="C12" s="12" t="s">
        <v>316</v>
      </c>
      <c r="D12" s="12" t="s">
        <v>317</v>
      </c>
      <c r="E12" s="3">
        <f t="shared" si="2"/>
        <v>0</v>
      </c>
      <c r="F12" s="21" t="s">
        <v>59</v>
      </c>
      <c r="H12" s="14">
        <f>VLOOKUP(F12,'Summer S 2024'!$A$13:$H$96,8,FALSE)</f>
        <v>0</v>
      </c>
      <c r="I12" s="17">
        <f t="shared" si="3"/>
        <v>0</v>
      </c>
      <c r="J12" s="3">
        <f t="shared" si="4"/>
        <v>0</v>
      </c>
      <c r="K12" s="13">
        <f t="shared" ca="1" si="0"/>
        <v>45315</v>
      </c>
      <c r="M12" s="15">
        <f t="shared" si="1"/>
        <v>0</v>
      </c>
      <c r="O12" s="12">
        <v>1</v>
      </c>
      <c r="P12" s="12"/>
      <c r="Q12" s="12" t="s">
        <v>37</v>
      </c>
      <c r="R12" s="12" t="s">
        <v>318</v>
      </c>
      <c r="T12" s="20" t="s">
        <v>319</v>
      </c>
      <c r="U12" s="16" t="s">
        <v>323</v>
      </c>
      <c r="X12" s="3" t="s">
        <v>320</v>
      </c>
      <c r="Y12" s="71">
        <f t="shared" si="5"/>
        <v>54.29999999999999</v>
      </c>
      <c r="Z12" s="3" t="s">
        <v>321</v>
      </c>
      <c r="AA12" s="3" t="str">
        <f>'Summer S 2024'!$P$5</f>
        <v xml:space="preserve">  </v>
      </c>
      <c r="AB12" s="19"/>
    </row>
    <row r="13" spans="1:34" x14ac:dyDescent="0.35">
      <c r="A13" s="12" t="s">
        <v>324</v>
      </c>
      <c r="B13" s="12" t="s">
        <v>315</v>
      </c>
      <c r="C13" s="12" t="s">
        <v>316</v>
      </c>
      <c r="D13" s="12" t="s">
        <v>317</v>
      </c>
      <c r="E13" s="3">
        <f t="shared" si="2"/>
        <v>0</v>
      </c>
      <c r="F13" s="21" t="s">
        <v>63</v>
      </c>
      <c r="H13" s="14">
        <f>VLOOKUP(F13,'Summer S 2024'!$A$13:$H$96,8,FALSE)</f>
        <v>0</v>
      </c>
      <c r="I13" s="17">
        <f t="shared" si="3"/>
        <v>0</v>
      </c>
      <c r="J13" s="3">
        <f t="shared" si="4"/>
        <v>0</v>
      </c>
      <c r="K13" s="13">
        <f t="shared" ca="1" si="0"/>
        <v>45315</v>
      </c>
      <c r="M13" s="15">
        <f t="shared" si="1"/>
        <v>0</v>
      </c>
      <c r="O13" s="12">
        <v>1</v>
      </c>
      <c r="P13" s="12"/>
      <c r="Q13" s="12" t="s">
        <v>37</v>
      </c>
      <c r="R13" s="12" t="s">
        <v>318</v>
      </c>
      <c r="T13" s="20" t="s">
        <v>319</v>
      </c>
      <c r="U13" s="16" t="s">
        <v>323</v>
      </c>
      <c r="X13" s="3" t="s">
        <v>320</v>
      </c>
      <c r="Y13" s="71">
        <f t="shared" si="5"/>
        <v>54.29999999999999</v>
      </c>
      <c r="Z13" s="3" t="s">
        <v>321</v>
      </c>
      <c r="AA13" s="3" t="str">
        <f>'Summer S 2024'!$P$5</f>
        <v xml:space="preserve">  </v>
      </c>
      <c r="AB13" s="19"/>
    </row>
    <row r="14" spans="1:34" x14ac:dyDescent="0.35">
      <c r="A14" s="12" t="s">
        <v>324</v>
      </c>
      <c r="B14" s="12" t="s">
        <v>315</v>
      </c>
      <c r="C14" s="12" t="s">
        <v>316</v>
      </c>
      <c r="D14" s="12" t="s">
        <v>317</v>
      </c>
      <c r="E14" s="3">
        <f t="shared" si="2"/>
        <v>0</v>
      </c>
      <c r="F14" s="21" t="s">
        <v>66</v>
      </c>
      <c r="H14" s="14">
        <f>VLOOKUP(F14,'Summer S 2024'!$A$13:$H$96,8,FALSE)</f>
        <v>0</v>
      </c>
      <c r="I14" s="17">
        <f t="shared" si="3"/>
        <v>0</v>
      </c>
      <c r="J14" s="3">
        <f t="shared" si="4"/>
        <v>0</v>
      </c>
      <c r="K14" s="13">
        <f t="shared" ca="1" si="0"/>
        <v>45315</v>
      </c>
      <c r="M14" s="15">
        <f t="shared" si="1"/>
        <v>0</v>
      </c>
      <c r="O14" s="12">
        <v>1</v>
      </c>
      <c r="P14" s="12"/>
      <c r="Q14" s="12" t="s">
        <v>37</v>
      </c>
      <c r="R14" s="12" t="s">
        <v>318</v>
      </c>
      <c r="T14" s="20" t="s">
        <v>319</v>
      </c>
      <c r="U14" s="16" t="s">
        <v>323</v>
      </c>
      <c r="X14" s="3" t="s">
        <v>320</v>
      </c>
      <c r="Y14" s="71">
        <f t="shared" si="5"/>
        <v>54.29999999999999</v>
      </c>
      <c r="Z14" s="3" t="s">
        <v>321</v>
      </c>
      <c r="AA14" s="3" t="str">
        <f>'Summer S 2024'!$P$5</f>
        <v xml:space="preserve">  </v>
      </c>
      <c r="AB14" s="19"/>
    </row>
    <row r="15" spans="1:34" x14ac:dyDescent="0.35">
      <c r="A15" s="12" t="s">
        <v>324</v>
      </c>
      <c r="B15" s="12" t="s">
        <v>315</v>
      </c>
      <c r="C15" s="12" t="s">
        <v>316</v>
      </c>
      <c r="D15" s="12" t="s">
        <v>317</v>
      </c>
      <c r="E15" s="3">
        <f t="shared" si="2"/>
        <v>0</v>
      </c>
      <c r="F15" s="21" t="s">
        <v>69</v>
      </c>
      <c r="H15" s="14">
        <f>VLOOKUP(F15,'Summer S 2024'!$A$13:$H$96,8,FALSE)</f>
        <v>0</v>
      </c>
      <c r="I15" s="17">
        <f t="shared" si="3"/>
        <v>0</v>
      </c>
      <c r="J15" s="3">
        <f t="shared" si="4"/>
        <v>0</v>
      </c>
      <c r="K15" s="13">
        <f t="shared" ca="1" si="0"/>
        <v>45315</v>
      </c>
      <c r="M15" s="15">
        <f t="shared" si="1"/>
        <v>0</v>
      </c>
      <c r="O15" s="12">
        <v>1</v>
      </c>
      <c r="P15" s="12"/>
      <c r="Q15" s="12" t="s">
        <v>37</v>
      </c>
      <c r="R15" s="12" t="s">
        <v>318</v>
      </c>
      <c r="T15" s="20" t="s">
        <v>319</v>
      </c>
      <c r="U15" s="16" t="s">
        <v>323</v>
      </c>
      <c r="X15" s="3" t="s">
        <v>320</v>
      </c>
      <c r="Y15" s="71">
        <f t="shared" si="5"/>
        <v>54.29999999999999</v>
      </c>
      <c r="Z15" s="3" t="s">
        <v>321</v>
      </c>
      <c r="AA15" s="3" t="str">
        <f>'Summer S 2024'!$P$5</f>
        <v xml:space="preserve">  </v>
      </c>
      <c r="AB15" s="19"/>
    </row>
    <row r="16" spans="1:34" x14ac:dyDescent="0.35">
      <c r="A16" s="12" t="s">
        <v>324</v>
      </c>
      <c r="B16" s="12" t="s">
        <v>315</v>
      </c>
      <c r="C16" s="12" t="s">
        <v>316</v>
      </c>
      <c r="D16" s="12" t="s">
        <v>317</v>
      </c>
      <c r="E16" s="3">
        <f t="shared" si="2"/>
        <v>0</v>
      </c>
      <c r="F16" s="21" t="s">
        <v>72</v>
      </c>
      <c r="H16" s="14">
        <f>VLOOKUP(F16,'Summer S 2024'!$A$13:$H$96,8,FALSE)</f>
        <v>0</v>
      </c>
      <c r="I16" s="17">
        <f t="shared" si="3"/>
        <v>0</v>
      </c>
      <c r="J16" s="3">
        <f t="shared" si="4"/>
        <v>0</v>
      </c>
      <c r="K16" s="13">
        <f t="shared" ca="1" si="0"/>
        <v>45315</v>
      </c>
      <c r="M16" s="15">
        <f t="shared" si="1"/>
        <v>0</v>
      </c>
      <c r="O16" s="12">
        <v>1</v>
      </c>
      <c r="P16" s="12"/>
      <c r="Q16" s="12" t="s">
        <v>37</v>
      </c>
      <c r="R16" s="12" t="s">
        <v>318</v>
      </c>
      <c r="T16" s="20" t="s">
        <v>319</v>
      </c>
      <c r="U16" s="16" t="s">
        <v>323</v>
      </c>
      <c r="X16" s="3" t="s">
        <v>320</v>
      </c>
      <c r="Y16" s="71">
        <f t="shared" si="5"/>
        <v>54.29999999999999</v>
      </c>
      <c r="Z16" s="3" t="s">
        <v>321</v>
      </c>
      <c r="AA16" s="3" t="str">
        <f>'Summer S 2024'!$P$5</f>
        <v xml:space="preserve">  </v>
      </c>
      <c r="AB16" s="19"/>
    </row>
    <row r="17" spans="1:28" x14ac:dyDescent="0.35">
      <c r="A17" s="12" t="s">
        <v>324</v>
      </c>
      <c r="B17" s="12" t="s">
        <v>315</v>
      </c>
      <c r="C17" s="12" t="s">
        <v>316</v>
      </c>
      <c r="D17" s="12" t="s">
        <v>317</v>
      </c>
      <c r="E17" s="3">
        <f t="shared" si="2"/>
        <v>0</v>
      </c>
      <c r="F17" s="21" t="s">
        <v>75</v>
      </c>
      <c r="H17" s="14">
        <f>VLOOKUP(F17,'Summer S 2024'!$A$13:$H$96,8,FALSE)</f>
        <v>0</v>
      </c>
      <c r="I17" s="17">
        <f t="shared" si="3"/>
        <v>0</v>
      </c>
      <c r="J17" s="3">
        <f t="shared" si="4"/>
        <v>0</v>
      </c>
      <c r="K17" s="13">
        <f t="shared" ca="1" si="0"/>
        <v>45315</v>
      </c>
      <c r="M17" s="15">
        <f t="shared" si="1"/>
        <v>0</v>
      </c>
      <c r="O17" s="12">
        <v>1</v>
      </c>
      <c r="P17" s="12"/>
      <c r="Q17" s="12" t="s">
        <v>37</v>
      </c>
      <c r="R17" s="12" t="s">
        <v>318</v>
      </c>
      <c r="T17" s="20" t="s">
        <v>319</v>
      </c>
      <c r="U17" s="16" t="s">
        <v>323</v>
      </c>
      <c r="X17" s="3" t="s">
        <v>320</v>
      </c>
      <c r="Y17" s="71">
        <f t="shared" si="5"/>
        <v>54.29999999999999</v>
      </c>
      <c r="Z17" s="3" t="s">
        <v>321</v>
      </c>
      <c r="AA17" s="3" t="str">
        <f>'Summer S 2024'!$P$5</f>
        <v xml:space="preserve">  </v>
      </c>
      <c r="AB17" s="19"/>
    </row>
    <row r="18" spans="1:28" x14ac:dyDescent="0.35">
      <c r="A18" s="12" t="s">
        <v>324</v>
      </c>
      <c r="B18" s="12" t="s">
        <v>315</v>
      </c>
      <c r="C18" s="12" t="s">
        <v>316</v>
      </c>
      <c r="D18" s="12" t="s">
        <v>317</v>
      </c>
      <c r="E18" s="3">
        <f t="shared" si="2"/>
        <v>0</v>
      </c>
      <c r="F18" s="21" t="s">
        <v>78</v>
      </c>
      <c r="H18" s="14">
        <f>VLOOKUP(F18,'Summer S 2024'!$A$13:$H$96,8,FALSE)</f>
        <v>0</v>
      </c>
      <c r="I18" s="17">
        <f t="shared" si="3"/>
        <v>0</v>
      </c>
      <c r="J18" s="3">
        <f t="shared" si="4"/>
        <v>0</v>
      </c>
      <c r="K18" s="13">
        <f t="shared" ca="1" si="0"/>
        <v>45315</v>
      </c>
      <c r="M18" s="15">
        <f t="shared" si="1"/>
        <v>0</v>
      </c>
      <c r="O18" s="12">
        <v>1</v>
      </c>
      <c r="P18" s="12"/>
      <c r="Q18" s="12" t="s">
        <v>37</v>
      </c>
      <c r="R18" s="12" t="s">
        <v>318</v>
      </c>
      <c r="T18" s="20" t="s">
        <v>319</v>
      </c>
      <c r="U18" s="16" t="s">
        <v>323</v>
      </c>
      <c r="X18" s="3" t="s">
        <v>320</v>
      </c>
      <c r="Y18" s="71">
        <f t="shared" si="5"/>
        <v>54.29999999999999</v>
      </c>
      <c r="Z18" s="3" t="s">
        <v>321</v>
      </c>
      <c r="AA18" s="3" t="str">
        <f>'Summer S 2024'!$P$5</f>
        <v xml:space="preserve">  </v>
      </c>
      <c r="AB18" s="19"/>
    </row>
    <row r="19" spans="1:28" x14ac:dyDescent="0.35">
      <c r="A19" s="12" t="s">
        <v>324</v>
      </c>
      <c r="B19" s="12" t="s">
        <v>315</v>
      </c>
      <c r="C19" s="12" t="s">
        <v>316</v>
      </c>
      <c r="D19" s="12" t="s">
        <v>317</v>
      </c>
      <c r="E19" s="3">
        <f t="shared" si="2"/>
        <v>0</v>
      </c>
      <c r="F19" s="21" t="s">
        <v>81</v>
      </c>
      <c r="H19" s="14">
        <f>VLOOKUP(F19,'Summer S 2024'!$A$13:$H$96,8,FALSE)</f>
        <v>0</v>
      </c>
      <c r="I19" s="17">
        <f t="shared" si="3"/>
        <v>0</v>
      </c>
      <c r="J19" s="3">
        <f t="shared" si="4"/>
        <v>0</v>
      </c>
      <c r="K19" s="13">
        <f t="shared" ca="1" si="0"/>
        <v>45315</v>
      </c>
      <c r="M19" s="15">
        <f t="shared" si="1"/>
        <v>0</v>
      </c>
      <c r="O19" s="12">
        <v>1</v>
      </c>
      <c r="P19" s="12"/>
      <c r="Q19" s="12" t="s">
        <v>37</v>
      </c>
      <c r="R19" s="12" t="s">
        <v>318</v>
      </c>
      <c r="T19" s="20" t="s">
        <v>319</v>
      </c>
      <c r="U19" s="16" t="s">
        <v>323</v>
      </c>
      <c r="X19" s="3" t="s">
        <v>320</v>
      </c>
      <c r="Y19" s="71">
        <f t="shared" si="5"/>
        <v>54.29999999999999</v>
      </c>
      <c r="Z19" s="3" t="s">
        <v>321</v>
      </c>
      <c r="AA19" s="3" t="str">
        <f>'Summer S 2024'!$P$5</f>
        <v xml:space="preserve">  </v>
      </c>
      <c r="AB19" s="19"/>
    </row>
    <row r="20" spans="1:28" x14ac:dyDescent="0.35">
      <c r="A20" s="12" t="s">
        <v>324</v>
      </c>
      <c r="B20" s="12" t="s">
        <v>315</v>
      </c>
      <c r="C20" s="12" t="s">
        <v>316</v>
      </c>
      <c r="D20" s="12" t="s">
        <v>317</v>
      </c>
      <c r="E20" s="3">
        <f t="shared" si="2"/>
        <v>0</v>
      </c>
      <c r="F20" s="21" t="s">
        <v>84</v>
      </c>
      <c r="H20" s="14">
        <f>VLOOKUP(F20,'Summer S 2024'!$A$13:$H$96,8,FALSE)</f>
        <v>0</v>
      </c>
      <c r="I20" s="17">
        <f t="shared" si="3"/>
        <v>0</v>
      </c>
      <c r="J20" s="3">
        <f t="shared" si="4"/>
        <v>0</v>
      </c>
      <c r="K20" s="13">
        <f t="shared" ca="1" si="0"/>
        <v>45315</v>
      </c>
      <c r="M20" s="15">
        <f t="shared" si="1"/>
        <v>0</v>
      </c>
      <c r="O20" s="12">
        <v>1</v>
      </c>
      <c r="P20" s="12"/>
      <c r="Q20" s="12" t="s">
        <v>37</v>
      </c>
      <c r="R20" s="12" t="s">
        <v>318</v>
      </c>
      <c r="T20" s="20" t="s">
        <v>319</v>
      </c>
      <c r="U20" s="16" t="s">
        <v>323</v>
      </c>
      <c r="X20" s="3" t="s">
        <v>320</v>
      </c>
      <c r="Y20" s="71">
        <f t="shared" si="5"/>
        <v>54.29999999999999</v>
      </c>
      <c r="Z20" s="3" t="s">
        <v>321</v>
      </c>
      <c r="AA20" s="3" t="str">
        <f>'Summer S 2024'!$P$5</f>
        <v xml:space="preserve">  </v>
      </c>
      <c r="AB20" s="19"/>
    </row>
    <row r="21" spans="1:28" x14ac:dyDescent="0.35">
      <c r="A21" s="12" t="s">
        <v>324</v>
      </c>
      <c r="B21" s="12" t="s">
        <v>315</v>
      </c>
      <c r="C21" s="12" t="s">
        <v>316</v>
      </c>
      <c r="D21" s="12" t="s">
        <v>317</v>
      </c>
      <c r="E21" s="3">
        <f t="shared" si="2"/>
        <v>0</v>
      </c>
      <c r="F21" s="21" t="s">
        <v>87</v>
      </c>
      <c r="H21" s="14">
        <f>VLOOKUP(F21,'Summer S 2024'!$A$13:$H$96,8,FALSE)</f>
        <v>0</v>
      </c>
      <c r="I21" s="17">
        <f t="shared" si="3"/>
        <v>0</v>
      </c>
      <c r="J21" s="3">
        <f t="shared" si="4"/>
        <v>0</v>
      </c>
      <c r="K21" s="13">
        <f t="shared" ca="1" si="0"/>
        <v>45315</v>
      </c>
      <c r="M21" s="15">
        <f t="shared" si="1"/>
        <v>0</v>
      </c>
      <c r="O21" s="12">
        <v>1</v>
      </c>
      <c r="P21" s="12"/>
      <c r="Q21" s="12" t="s">
        <v>37</v>
      </c>
      <c r="R21" s="12" t="s">
        <v>318</v>
      </c>
      <c r="T21" s="20" t="s">
        <v>319</v>
      </c>
      <c r="U21" s="16" t="s">
        <v>323</v>
      </c>
      <c r="X21" s="3" t="s">
        <v>320</v>
      </c>
      <c r="Y21" s="71">
        <f t="shared" si="5"/>
        <v>54.29999999999999</v>
      </c>
      <c r="Z21" s="3" t="s">
        <v>321</v>
      </c>
      <c r="AA21" s="3" t="str">
        <f>'Summer S 2024'!$P$5</f>
        <v xml:space="preserve">  </v>
      </c>
      <c r="AB21" s="19"/>
    </row>
    <row r="22" spans="1:28" x14ac:dyDescent="0.35">
      <c r="A22" s="12" t="s">
        <v>324</v>
      </c>
      <c r="B22" s="12" t="s">
        <v>315</v>
      </c>
      <c r="C22" s="12" t="s">
        <v>316</v>
      </c>
      <c r="D22" s="12" t="s">
        <v>317</v>
      </c>
      <c r="E22" s="3">
        <f t="shared" si="2"/>
        <v>0</v>
      </c>
      <c r="F22" s="21" t="s">
        <v>90</v>
      </c>
      <c r="H22" s="14">
        <f>VLOOKUP(F22,'Summer S 2024'!$A$13:$H$96,8,FALSE)</f>
        <v>0</v>
      </c>
      <c r="I22" s="17">
        <f t="shared" si="3"/>
        <v>0</v>
      </c>
      <c r="J22" s="3">
        <f t="shared" si="4"/>
        <v>0</v>
      </c>
      <c r="K22" s="13">
        <f t="shared" ca="1" si="0"/>
        <v>45315</v>
      </c>
      <c r="M22" s="15">
        <f t="shared" si="1"/>
        <v>0</v>
      </c>
      <c r="O22" s="12">
        <v>1</v>
      </c>
      <c r="P22" s="12"/>
      <c r="Q22" s="12" t="s">
        <v>37</v>
      </c>
      <c r="R22" s="12" t="s">
        <v>318</v>
      </c>
      <c r="T22" s="20" t="s">
        <v>319</v>
      </c>
      <c r="U22" s="16" t="s">
        <v>323</v>
      </c>
      <c r="X22" s="3" t="s">
        <v>320</v>
      </c>
      <c r="Y22" s="71">
        <f t="shared" si="5"/>
        <v>54.29999999999999</v>
      </c>
      <c r="Z22" s="3" t="s">
        <v>321</v>
      </c>
      <c r="AA22" s="3" t="str">
        <f>'Summer S 2024'!$P$5</f>
        <v xml:space="preserve">  </v>
      </c>
      <c r="AB22" s="19"/>
    </row>
    <row r="23" spans="1:28" x14ac:dyDescent="0.35">
      <c r="A23" s="12" t="s">
        <v>324</v>
      </c>
      <c r="B23" s="12" t="s">
        <v>315</v>
      </c>
      <c r="C23" s="12" t="s">
        <v>316</v>
      </c>
      <c r="D23" s="12" t="s">
        <v>317</v>
      </c>
      <c r="E23" s="3">
        <f t="shared" si="2"/>
        <v>0</v>
      </c>
      <c r="F23" s="21" t="s">
        <v>93</v>
      </c>
      <c r="H23" s="14">
        <f>VLOOKUP(F23,'Summer S 2024'!$A$13:$H$96,8,FALSE)</f>
        <v>0</v>
      </c>
      <c r="I23" s="17">
        <f t="shared" si="3"/>
        <v>0</v>
      </c>
      <c r="J23" s="3">
        <f t="shared" si="4"/>
        <v>0</v>
      </c>
      <c r="K23" s="13">
        <f t="shared" ca="1" si="0"/>
        <v>45315</v>
      </c>
      <c r="M23" s="15">
        <f t="shared" si="1"/>
        <v>0</v>
      </c>
      <c r="O23" s="12">
        <v>1</v>
      </c>
      <c r="P23" s="12"/>
      <c r="Q23" s="12" t="s">
        <v>37</v>
      </c>
      <c r="R23" s="12" t="s">
        <v>318</v>
      </c>
      <c r="T23" s="20" t="s">
        <v>319</v>
      </c>
      <c r="U23" s="16" t="s">
        <v>323</v>
      </c>
      <c r="X23" s="3" t="s">
        <v>320</v>
      </c>
      <c r="Y23" s="71">
        <f t="shared" si="5"/>
        <v>54.29999999999999</v>
      </c>
      <c r="Z23" s="3" t="s">
        <v>321</v>
      </c>
      <c r="AA23" s="3" t="str">
        <f>'Summer S 2024'!$P$5</f>
        <v xml:space="preserve">  </v>
      </c>
      <c r="AB23" s="19"/>
    </row>
    <row r="24" spans="1:28" x14ac:dyDescent="0.35">
      <c r="A24" s="12" t="s">
        <v>324</v>
      </c>
      <c r="B24" s="12" t="s">
        <v>315</v>
      </c>
      <c r="C24" s="12" t="s">
        <v>316</v>
      </c>
      <c r="D24" s="12" t="s">
        <v>317</v>
      </c>
      <c r="E24" s="3">
        <f t="shared" si="2"/>
        <v>0</v>
      </c>
      <c r="F24" s="21" t="s">
        <v>96</v>
      </c>
      <c r="H24" s="14">
        <f>VLOOKUP(F24,'Summer S 2024'!$A$13:$H$96,8,FALSE)</f>
        <v>0</v>
      </c>
      <c r="I24" s="17">
        <f t="shared" si="3"/>
        <v>0</v>
      </c>
      <c r="J24" s="3">
        <f t="shared" si="4"/>
        <v>0</v>
      </c>
      <c r="K24" s="13">
        <f t="shared" ca="1" si="0"/>
        <v>45315</v>
      </c>
      <c r="M24" s="15">
        <f t="shared" si="1"/>
        <v>0</v>
      </c>
      <c r="O24" s="12">
        <v>1</v>
      </c>
      <c r="P24" s="12"/>
      <c r="Q24" s="12" t="s">
        <v>37</v>
      </c>
      <c r="R24" s="12" t="s">
        <v>318</v>
      </c>
      <c r="T24" s="20" t="s">
        <v>319</v>
      </c>
      <c r="U24" s="16" t="s">
        <v>323</v>
      </c>
      <c r="X24" s="3" t="s">
        <v>320</v>
      </c>
      <c r="Y24" s="71">
        <f t="shared" si="5"/>
        <v>54.29999999999999</v>
      </c>
      <c r="Z24" s="3" t="s">
        <v>321</v>
      </c>
      <c r="AA24" s="3" t="str">
        <f>'Summer S 2024'!$P$5</f>
        <v xml:space="preserve">  </v>
      </c>
      <c r="AB24" s="19"/>
    </row>
    <row r="25" spans="1:28" x14ac:dyDescent="0.35">
      <c r="A25" s="12" t="s">
        <v>324</v>
      </c>
      <c r="B25" s="12" t="s">
        <v>315</v>
      </c>
      <c r="C25" s="12" t="s">
        <v>316</v>
      </c>
      <c r="D25" s="12" t="s">
        <v>317</v>
      </c>
      <c r="E25" s="3">
        <f t="shared" si="2"/>
        <v>0</v>
      </c>
      <c r="F25" s="21" t="s">
        <v>99</v>
      </c>
      <c r="H25" s="14">
        <f>VLOOKUP(F25,'Summer S 2024'!$A$13:$H$96,8,FALSE)</f>
        <v>0</v>
      </c>
      <c r="I25" s="17">
        <f t="shared" si="3"/>
        <v>0</v>
      </c>
      <c r="J25" s="3">
        <f t="shared" si="4"/>
        <v>0</v>
      </c>
      <c r="K25" s="13">
        <f t="shared" ca="1" si="0"/>
        <v>45315</v>
      </c>
      <c r="M25" s="15">
        <f t="shared" si="1"/>
        <v>0</v>
      </c>
      <c r="O25" s="12">
        <v>1</v>
      </c>
      <c r="P25" s="12"/>
      <c r="Q25" s="12" t="s">
        <v>37</v>
      </c>
      <c r="R25" s="12" t="s">
        <v>318</v>
      </c>
      <c r="T25" s="20" t="s">
        <v>319</v>
      </c>
      <c r="U25" s="16" t="s">
        <v>323</v>
      </c>
      <c r="X25" s="3" t="s">
        <v>320</v>
      </c>
      <c r="Y25" s="71">
        <f t="shared" si="5"/>
        <v>54.29999999999999</v>
      </c>
      <c r="Z25" s="3" t="s">
        <v>321</v>
      </c>
      <c r="AA25" s="3" t="str">
        <f>'Summer S 2024'!$P$5</f>
        <v xml:space="preserve">  </v>
      </c>
      <c r="AB25" s="19"/>
    </row>
    <row r="26" spans="1:28" x14ac:dyDescent="0.35">
      <c r="A26" s="12" t="s">
        <v>324</v>
      </c>
      <c r="B26" s="12" t="s">
        <v>315</v>
      </c>
      <c r="C26" s="12" t="s">
        <v>316</v>
      </c>
      <c r="D26" s="12" t="s">
        <v>317</v>
      </c>
      <c r="E26" s="3">
        <f t="shared" si="2"/>
        <v>0</v>
      </c>
      <c r="F26" s="21" t="s">
        <v>102</v>
      </c>
      <c r="H26" s="14">
        <f>VLOOKUP(F26,'Summer S 2024'!$A$13:$H$96,8,FALSE)</f>
        <v>0</v>
      </c>
      <c r="I26" s="17">
        <f t="shared" si="3"/>
        <v>0</v>
      </c>
      <c r="J26" s="3">
        <f t="shared" si="4"/>
        <v>0</v>
      </c>
      <c r="K26" s="13">
        <f t="shared" ca="1" si="0"/>
        <v>45315</v>
      </c>
      <c r="M26" s="15">
        <f t="shared" si="1"/>
        <v>0</v>
      </c>
      <c r="O26" s="12">
        <v>1</v>
      </c>
      <c r="P26" s="12"/>
      <c r="Q26" s="12" t="s">
        <v>37</v>
      </c>
      <c r="R26" s="12" t="s">
        <v>318</v>
      </c>
      <c r="T26" s="20" t="s">
        <v>319</v>
      </c>
      <c r="U26" s="16" t="s">
        <v>323</v>
      </c>
      <c r="X26" s="3" t="s">
        <v>320</v>
      </c>
      <c r="Y26" s="71">
        <f t="shared" si="5"/>
        <v>54.29999999999999</v>
      </c>
      <c r="Z26" s="3" t="s">
        <v>321</v>
      </c>
      <c r="AA26" s="3" t="str">
        <f>'Summer S 2024'!$P$5</f>
        <v xml:space="preserve">  </v>
      </c>
      <c r="AB26" s="19"/>
    </row>
    <row r="27" spans="1:28" x14ac:dyDescent="0.35">
      <c r="A27" s="12" t="s">
        <v>324</v>
      </c>
      <c r="B27" s="12" t="s">
        <v>315</v>
      </c>
      <c r="C27" s="12" t="s">
        <v>316</v>
      </c>
      <c r="D27" s="12" t="s">
        <v>317</v>
      </c>
      <c r="E27" s="3">
        <f t="shared" si="2"/>
        <v>0</v>
      </c>
      <c r="F27" s="21" t="s">
        <v>105</v>
      </c>
      <c r="H27" s="14">
        <f>VLOOKUP(F27,'Summer S 2024'!$A$13:$H$96,8,FALSE)</f>
        <v>0</v>
      </c>
      <c r="I27" s="17">
        <f t="shared" si="3"/>
        <v>0</v>
      </c>
      <c r="J27" s="3">
        <f t="shared" si="4"/>
        <v>0</v>
      </c>
      <c r="K27" s="13">
        <f t="shared" ca="1" si="0"/>
        <v>45315</v>
      </c>
      <c r="M27" s="15">
        <f t="shared" si="1"/>
        <v>0</v>
      </c>
      <c r="O27" s="12">
        <v>1</v>
      </c>
      <c r="P27" s="12"/>
      <c r="Q27" s="12" t="s">
        <v>37</v>
      </c>
      <c r="R27" s="12" t="s">
        <v>318</v>
      </c>
      <c r="T27" s="20" t="s">
        <v>319</v>
      </c>
      <c r="U27" s="16" t="s">
        <v>323</v>
      </c>
      <c r="X27" s="3" t="s">
        <v>320</v>
      </c>
      <c r="Y27" s="71">
        <f t="shared" si="5"/>
        <v>54.29999999999999</v>
      </c>
      <c r="Z27" s="3" t="s">
        <v>321</v>
      </c>
      <c r="AA27" s="3" t="str">
        <f>'Summer S 2024'!$P$5</f>
        <v xml:space="preserve">  </v>
      </c>
      <c r="AB27" s="19"/>
    </row>
    <row r="28" spans="1:28" x14ac:dyDescent="0.35">
      <c r="A28" s="12" t="s">
        <v>324</v>
      </c>
      <c r="B28" s="12" t="s">
        <v>315</v>
      </c>
      <c r="C28" s="12" t="s">
        <v>316</v>
      </c>
      <c r="D28" s="12" t="s">
        <v>317</v>
      </c>
      <c r="E28" s="3">
        <f t="shared" si="2"/>
        <v>0</v>
      </c>
      <c r="F28" s="21" t="s">
        <v>108</v>
      </c>
      <c r="H28" s="14">
        <f>VLOOKUP(F28,'Summer S 2024'!$A$13:$H$96,8,FALSE)</f>
        <v>0</v>
      </c>
      <c r="I28" s="17">
        <f t="shared" si="3"/>
        <v>0</v>
      </c>
      <c r="J28" s="3">
        <f t="shared" si="4"/>
        <v>0</v>
      </c>
      <c r="K28" s="13">
        <f t="shared" ca="1" si="0"/>
        <v>45315</v>
      </c>
      <c r="M28" s="15">
        <f t="shared" si="1"/>
        <v>0</v>
      </c>
      <c r="O28" s="12">
        <v>1</v>
      </c>
      <c r="P28" s="12"/>
      <c r="Q28" s="12" t="s">
        <v>37</v>
      </c>
      <c r="R28" s="12" t="s">
        <v>318</v>
      </c>
      <c r="T28" s="20" t="s">
        <v>319</v>
      </c>
      <c r="U28" s="16" t="s">
        <v>323</v>
      </c>
      <c r="X28" s="3" t="s">
        <v>320</v>
      </c>
      <c r="Y28" s="71">
        <f t="shared" si="5"/>
        <v>54.29999999999999</v>
      </c>
      <c r="Z28" s="3" t="s">
        <v>321</v>
      </c>
      <c r="AA28" s="3" t="str">
        <f>'Summer S 2024'!$P$5</f>
        <v xml:space="preserve">  </v>
      </c>
      <c r="AB28" s="19"/>
    </row>
    <row r="29" spans="1:28" x14ac:dyDescent="0.35">
      <c r="A29" s="12" t="s">
        <v>324</v>
      </c>
      <c r="B29" s="12" t="s">
        <v>315</v>
      </c>
      <c r="C29" s="12" t="s">
        <v>316</v>
      </c>
      <c r="D29" s="12" t="s">
        <v>317</v>
      </c>
      <c r="E29" s="3">
        <f t="shared" si="2"/>
        <v>0</v>
      </c>
      <c r="F29" s="21" t="s">
        <v>111</v>
      </c>
      <c r="H29" s="14">
        <f>VLOOKUP(F29,'Summer S 2024'!$A$13:$H$96,8,FALSE)</f>
        <v>0</v>
      </c>
      <c r="I29" s="17">
        <f t="shared" si="3"/>
        <v>0</v>
      </c>
      <c r="J29" s="3">
        <f t="shared" si="4"/>
        <v>0</v>
      </c>
      <c r="K29" s="13">
        <f t="shared" ca="1" si="0"/>
        <v>45315</v>
      </c>
      <c r="M29" s="15">
        <f t="shared" si="1"/>
        <v>0</v>
      </c>
      <c r="O29" s="12">
        <v>1</v>
      </c>
      <c r="P29" s="12"/>
      <c r="Q29" s="12" t="s">
        <v>37</v>
      </c>
      <c r="R29" s="12" t="s">
        <v>318</v>
      </c>
      <c r="T29" s="20" t="s">
        <v>319</v>
      </c>
      <c r="U29" s="16" t="s">
        <v>323</v>
      </c>
      <c r="X29" s="3" t="s">
        <v>320</v>
      </c>
      <c r="Y29" s="71">
        <f t="shared" si="5"/>
        <v>54.29999999999999</v>
      </c>
      <c r="Z29" s="3" t="s">
        <v>321</v>
      </c>
      <c r="AA29" s="3" t="str">
        <f>'Summer S 2024'!$P$5</f>
        <v xml:space="preserve">  </v>
      </c>
      <c r="AB29" s="19"/>
    </row>
    <row r="30" spans="1:28" x14ac:dyDescent="0.35">
      <c r="A30" s="12" t="s">
        <v>324</v>
      </c>
      <c r="B30" s="12" t="s">
        <v>315</v>
      </c>
      <c r="C30" s="12" t="s">
        <v>316</v>
      </c>
      <c r="D30" s="12" t="s">
        <v>317</v>
      </c>
      <c r="E30" s="3">
        <f t="shared" si="2"/>
        <v>0</v>
      </c>
      <c r="F30" s="21" t="s">
        <v>114</v>
      </c>
      <c r="H30" s="14">
        <f>VLOOKUP(F30,'Summer S 2024'!$A$13:$H$96,8,FALSE)</f>
        <v>0</v>
      </c>
      <c r="I30" s="17">
        <f t="shared" si="3"/>
        <v>0</v>
      </c>
      <c r="J30" s="3">
        <f t="shared" si="4"/>
        <v>0</v>
      </c>
      <c r="K30" s="13">
        <f t="shared" ca="1" si="0"/>
        <v>45315</v>
      </c>
      <c r="M30" s="15">
        <f t="shared" si="1"/>
        <v>0</v>
      </c>
      <c r="O30" s="12">
        <v>1</v>
      </c>
      <c r="P30" s="12"/>
      <c r="Q30" s="12" t="s">
        <v>37</v>
      </c>
      <c r="R30" s="12" t="s">
        <v>318</v>
      </c>
      <c r="T30" s="20" t="s">
        <v>319</v>
      </c>
      <c r="U30" s="16" t="s">
        <v>323</v>
      </c>
      <c r="X30" s="3" t="s">
        <v>320</v>
      </c>
      <c r="Y30" s="71">
        <f t="shared" si="5"/>
        <v>54.29999999999999</v>
      </c>
      <c r="Z30" s="3" t="s">
        <v>321</v>
      </c>
      <c r="AA30" s="3" t="str">
        <f>'Summer S 2024'!$P$5</f>
        <v xml:space="preserve">  </v>
      </c>
      <c r="AB30" s="19"/>
    </row>
    <row r="31" spans="1:28" x14ac:dyDescent="0.35">
      <c r="A31" s="12" t="s">
        <v>324</v>
      </c>
      <c r="B31" s="12" t="s">
        <v>315</v>
      </c>
      <c r="C31" s="12" t="s">
        <v>316</v>
      </c>
      <c r="D31" s="12" t="s">
        <v>317</v>
      </c>
      <c r="E31" s="3">
        <f t="shared" si="2"/>
        <v>0</v>
      </c>
      <c r="F31" s="21" t="s">
        <v>117</v>
      </c>
      <c r="H31" s="14">
        <f>VLOOKUP(F31,'Summer S 2024'!$A$13:$H$96,8,FALSE)</f>
        <v>0</v>
      </c>
      <c r="I31" s="17">
        <f t="shared" si="3"/>
        <v>0</v>
      </c>
      <c r="J31" s="3">
        <f t="shared" si="4"/>
        <v>0</v>
      </c>
      <c r="K31" s="13">
        <f t="shared" ca="1" si="0"/>
        <v>45315</v>
      </c>
      <c r="M31" s="15">
        <f t="shared" si="1"/>
        <v>0</v>
      </c>
      <c r="O31" s="12">
        <v>1</v>
      </c>
      <c r="P31" s="12"/>
      <c r="Q31" s="12" t="s">
        <v>37</v>
      </c>
      <c r="R31" s="12" t="s">
        <v>318</v>
      </c>
      <c r="T31" s="20" t="s">
        <v>319</v>
      </c>
      <c r="U31" s="16" t="s">
        <v>323</v>
      </c>
      <c r="X31" s="3" t="s">
        <v>320</v>
      </c>
      <c r="Y31" s="71">
        <f t="shared" si="5"/>
        <v>54.29999999999999</v>
      </c>
      <c r="Z31" s="3" t="s">
        <v>321</v>
      </c>
      <c r="AA31" s="3" t="str">
        <f>'Summer S 2024'!$P$5</f>
        <v xml:space="preserve">  </v>
      </c>
      <c r="AB31" s="19"/>
    </row>
    <row r="32" spans="1:28" x14ac:dyDescent="0.35">
      <c r="A32" s="12" t="s">
        <v>324</v>
      </c>
      <c r="B32" s="12" t="s">
        <v>315</v>
      </c>
      <c r="C32" s="12" t="s">
        <v>316</v>
      </c>
      <c r="D32" s="12" t="s">
        <v>317</v>
      </c>
      <c r="E32" s="3">
        <f t="shared" si="2"/>
        <v>0</v>
      </c>
      <c r="F32" s="21" t="s">
        <v>120</v>
      </c>
      <c r="H32" s="14">
        <f>VLOOKUP(F32,'Summer S 2024'!$A$13:$H$96,8,FALSE)</f>
        <v>0</v>
      </c>
      <c r="I32" s="17">
        <f t="shared" si="3"/>
        <v>0</v>
      </c>
      <c r="J32" s="3">
        <f t="shared" si="4"/>
        <v>0</v>
      </c>
      <c r="K32" s="13">
        <f t="shared" ca="1" si="0"/>
        <v>45315</v>
      </c>
      <c r="M32" s="15">
        <f t="shared" si="1"/>
        <v>0</v>
      </c>
      <c r="O32" s="12">
        <v>1</v>
      </c>
      <c r="P32" s="12"/>
      <c r="Q32" s="12" t="s">
        <v>37</v>
      </c>
      <c r="R32" s="12" t="s">
        <v>318</v>
      </c>
      <c r="T32" s="20" t="s">
        <v>319</v>
      </c>
      <c r="U32" s="16" t="s">
        <v>323</v>
      </c>
      <c r="X32" s="3" t="s">
        <v>320</v>
      </c>
      <c r="Y32" s="71">
        <f t="shared" si="5"/>
        <v>54.29999999999999</v>
      </c>
      <c r="Z32" s="3" t="s">
        <v>321</v>
      </c>
      <c r="AA32" s="3" t="str">
        <f>'Summer S 2024'!$P$5</f>
        <v xml:space="preserve">  </v>
      </c>
      <c r="AB32" s="19"/>
    </row>
    <row r="33" spans="1:28" x14ac:dyDescent="0.35">
      <c r="A33" s="12" t="s">
        <v>324</v>
      </c>
      <c r="B33" s="12" t="s">
        <v>315</v>
      </c>
      <c r="C33" s="12" t="s">
        <v>316</v>
      </c>
      <c r="D33" s="12" t="s">
        <v>317</v>
      </c>
      <c r="E33" s="3">
        <f t="shared" si="2"/>
        <v>0</v>
      </c>
      <c r="F33" s="21" t="s">
        <v>124</v>
      </c>
      <c r="H33" s="14">
        <f>VLOOKUP(F33,'Summer S 2024'!$A$13:$H$96,8,FALSE)</f>
        <v>0</v>
      </c>
      <c r="I33" s="17">
        <f t="shared" si="3"/>
        <v>0</v>
      </c>
      <c r="J33" s="3">
        <f t="shared" si="4"/>
        <v>0</v>
      </c>
      <c r="K33" s="13">
        <f t="shared" ca="1" si="0"/>
        <v>45315</v>
      </c>
      <c r="M33" s="15">
        <f t="shared" si="1"/>
        <v>0</v>
      </c>
      <c r="O33" s="12">
        <v>1</v>
      </c>
      <c r="P33" s="12"/>
      <c r="Q33" s="12" t="s">
        <v>37</v>
      </c>
      <c r="R33" s="12" t="s">
        <v>318</v>
      </c>
      <c r="T33" s="20" t="s">
        <v>319</v>
      </c>
      <c r="U33" s="16" t="s">
        <v>323</v>
      </c>
      <c r="X33" s="3" t="s">
        <v>320</v>
      </c>
      <c r="Y33" s="71">
        <f t="shared" si="5"/>
        <v>54.29999999999999</v>
      </c>
      <c r="Z33" s="3" t="s">
        <v>321</v>
      </c>
      <c r="AA33" s="3" t="str">
        <f>'Summer S 2024'!$P$5</f>
        <v xml:space="preserve">  </v>
      </c>
      <c r="AB33" s="19"/>
    </row>
    <row r="34" spans="1:28" x14ac:dyDescent="0.35">
      <c r="A34" s="12" t="s">
        <v>324</v>
      </c>
      <c r="B34" s="12" t="s">
        <v>315</v>
      </c>
      <c r="C34" s="12" t="s">
        <v>316</v>
      </c>
      <c r="D34" s="12" t="s">
        <v>317</v>
      </c>
      <c r="E34" s="3">
        <f t="shared" si="2"/>
        <v>0</v>
      </c>
      <c r="F34" s="21" t="s">
        <v>127</v>
      </c>
      <c r="H34" s="14">
        <f>VLOOKUP(F34,'Summer S 2024'!$A$13:$H$96,8,FALSE)</f>
        <v>0</v>
      </c>
      <c r="I34" s="17">
        <f t="shared" si="3"/>
        <v>0</v>
      </c>
      <c r="J34" s="3">
        <f t="shared" si="4"/>
        <v>0</v>
      </c>
      <c r="K34" s="13">
        <f t="shared" ca="1" si="0"/>
        <v>45315</v>
      </c>
      <c r="M34" s="15">
        <f t="shared" si="1"/>
        <v>0</v>
      </c>
      <c r="O34" s="12">
        <v>1</v>
      </c>
      <c r="P34" s="12"/>
      <c r="Q34" s="12" t="s">
        <v>37</v>
      </c>
      <c r="R34" s="12" t="s">
        <v>318</v>
      </c>
      <c r="T34" s="20" t="s">
        <v>319</v>
      </c>
      <c r="U34" s="16" t="s">
        <v>323</v>
      </c>
      <c r="X34" s="3" t="s">
        <v>320</v>
      </c>
      <c r="Y34" s="71">
        <f t="shared" si="5"/>
        <v>54.29999999999999</v>
      </c>
      <c r="Z34" s="3" t="s">
        <v>321</v>
      </c>
      <c r="AA34" s="3" t="str">
        <f>'Summer S 2024'!$P$5</f>
        <v xml:space="preserve">  </v>
      </c>
      <c r="AB34" s="19"/>
    </row>
    <row r="35" spans="1:28" x14ac:dyDescent="0.35">
      <c r="A35" s="12" t="s">
        <v>324</v>
      </c>
      <c r="B35" s="12" t="s">
        <v>315</v>
      </c>
      <c r="C35" s="12" t="s">
        <v>316</v>
      </c>
      <c r="D35" s="12" t="s">
        <v>317</v>
      </c>
      <c r="E35" s="3">
        <f t="shared" si="2"/>
        <v>0</v>
      </c>
      <c r="F35" s="21" t="s">
        <v>130</v>
      </c>
      <c r="H35" s="14">
        <f>VLOOKUP(F35,'Summer S 2024'!$A$13:$H$96,8,FALSE)</f>
        <v>0</v>
      </c>
      <c r="I35" s="17">
        <f t="shared" si="3"/>
        <v>0</v>
      </c>
      <c r="J35" s="3">
        <f t="shared" si="4"/>
        <v>0</v>
      </c>
      <c r="K35" s="13">
        <f t="shared" ca="1" si="0"/>
        <v>45315</v>
      </c>
      <c r="M35" s="15">
        <f t="shared" si="1"/>
        <v>0</v>
      </c>
      <c r="O35" s="12">
        <v>1</v>
      </c>
      <c r="P35" s="12"/>
      <c r="Q35" s="12" t="s">
        <v>37</v>
      </c>
      <c r="R35" s="12" t="s">
        <v>318</v>
      </c>
      <c r="T35" s="20" t="s">
        <v>319</v>
      </c>
      <c r="U35" s="16" t="s">
        <v>323</v>
      </c>
      <c r="X35" s="3" t="s">
        <v>320</v>
      </c>
      <c r="Y35" s="71">
        <f t="shared" si="5"/>
        <v>54.29999999999999</v>
      </c>
      <c r="Z35" s="3" t="s">
        <v>321</v>
      </c>
      <c r="AA35" s="3" t="str">
        <f>'Summer S 2024'!$P$5</f>
        <v xml:space="preserve">  </v>
      </c>
      <c r="AB35" s="19"/>
    </row>
    <row r="36" spans="1:28" x14ac:dyDescent="0.35">
      <c r="A36" s="12" t="s">
        <v>324</v>
      </c>
      <c r="B36" s="12" t="s">
        <v>315</v>
      </c>
      <c r="C36" s="12" t="s">
        <v>316</v>
      </c>
      <c r="D36" s="12" t="s">
        <v>317</v>
      </c>
      <c r="E36" s="3">
        <f t="shared" si="2"/>
        <v>0</v>
      </c>
      <c r="F36" s="21" t="s">
        <v>133</v>
      </c>
      <c r="H36" s="14">
        <f>VLOOKUP(F36,'Summer S 2024'!$A$13:$H$96,8,FALSE)</f>
        <v>0</v>
      </c>
      <c r="I36" s="17">
        <f t="shared" si="3"/>
        <v>0</v>
      </c>
      <c r="J36" s="3">
        <f t="shared" si="4"/>
        <v>0</v>
      </c>
      <c r="K36" s="13">
        <f t="shared" ca="1" si="0"/>
        <v>45315</v>
      </c>
      <c r="M36" s="15">
        <f t="shared" si="1"/>
        <v>0</v>
      </c>
      <c r="O36" s="12">
        <v>1</v>
      </c>
      <c r="P36" s="12"/>
      <c r="Q36" s="12" t="s">
        <v>37</v>
      </c>
      <c r="R36" s="12" t="s">
        <v>318</v>
      </c>
      <c r="T36" s="20" t="s">
        <v>319</v>
      </c>
      <c r="U36" s="16" t="s">
        <v>323</v>
      </c>
      <c r="X36" s="3" t="s">
        <v>320</v>
      </c>
      <c r="Y36" s="71">
        <f t="shared" si="5"/>
        <v>54.29999999999999</v>
      </c>
      <c r="Z36" s="3" t="s">
        <v>321</v>
      </c>
      <c r="AA36" s="3" t="str">
        <f>'Summer S 2024'!$P$5</f>
        <v xml:space="preserve">  </v>
      </c>
      <c r="AB36" s="19"/>
    </row>
    <row r="37" spans="1:28" x14ac:dyDescent="0.35">
      <c r="A37" s="12" t="s">
        <v>324</v>
      </c>
      <c r="B37" s="12" t="s">
        <v>315</v>
      </c>
      <c r="C37" s="12" t="s">
        <v>316</v>
      </c>
      <c r="D37" s="12" t="s">
        <v>317</v>
      </c>
      <c r="E37" s="3">
        <f t="shared" si="2"/>
        <v>0</v>
      </c>
      <c r="F37" s="21" t="s">
        <v>136</v>
      </c>
      <c r="H37" s="14">
        <f>VLOOKUP(F37,'Summer S 2024'!$A$13:$H$96,8,FALSE)</f>
        <v>0</v>
      </c>
      <c r="I37" s="17">
        <f t="shared" si="3"/>
        <v>0</v>
      </c>
      <c r="J37" s="3">
        <f t="shared" si="4"/>
        <v>0</v>
      </c>
      <c r="K37" s="13">
        <f t="shared" ca="1" si="0"/>
        <v>45315</v>
      </c>
      <c r="M37" s="15">
        <f t="shared" si="1"/>
        <v>0</v>
      </c>
      <c r="O37" s="12">
        <v>1</v>
      </c>
      <c r="P37" s="12"/>
      <c r="Q37" s="12" t="s">
        <v>37</v>
      </c>
      <c r="R37" s="12" t="s">
        <v>318</v>
      </c>
      <c r="T37" s="20" t="s">
        <v>319</v>
      </c>
      <c r="U37" s="16" t="s">
        <v>323</v>
      </c>
      <c r="X37" s="3" t="s">
        <v>320</v>
      </c>
      <c r="Y37" s="71">
        <f t="shared" si="5"/>
        <v>54.29999999999999</v>
      </c>
      <c r="Z37" s="3" t="s">
        <v>321</v>
      </c>
      <c r="AA37" s="3" t="str">
        <f>'Summer S 2024'!$P$5</f>
        <v xml:space="preserve">  </v>
      </c>
      <c r="AB37" s="19"/>
    </row>
    <row r="38" spans="1:28" x14ac:dyDescent="0.35">
      <c r="A38" s="12" t="s">
        <v>324</v>
      </c>
      <c r="B38" s="12" t="s">
        <v>315</v>
      </c>
      <c r="C38" s="12" t="s">
        <v>316</v>
      </c>
      <c r="D38" s="12" t="s">
        <v>317</v>
      </c>
      <c r="E38" s="3">
        <f t="shared" si="2"/>
        <v>0</v>
      </c>
      <c r="F38" s="21" t="s">
        <v>139</v>
      </c>
      <c r="H38" s="14">
        <f>VLOOKUP(F38,'Summer S 2024'!$A$13:$H$96,8,FALSE)</f>
        <v>0</v>
      </c>
      <c r="I38" s="17">
        <f t="shared" si="3"/>
        <v>0</v>
      </c>
      <c r="J38" s="3">
        <f t="shared" si="4"/>
        <v>0</v>
      </c>
      <c r="K38" s="13">
        <f t="shared" ca="1" si="0"/>
        <v>45315</v>
      </c>
      <c r="M38" s="15">
        <f t="shared" si="1"/>
        <v>0</v>
      </c>
      <c r="O38" s="12">
        <v>1</v>
      </c>
      <c r="P38" s="12"/>
      <c r="Q38" s="12" t="s">
        <v>37</v>
      </c>
      <c r="R38" s="12" t="s">
        <v>318</v>
      </c>
      <c r="T38" s="20" t="s">
        <v>319</v>
      </c>
      <c r="U38" s="16" t="s">
        <v>323</v>
      </c>
      <c r="X38" s="3" t="s">
        <v>320</v>
      </c>
      <c r="Y38" s="71">
        <f t="shared" si="5"/>
        <v>54.29999999999999</v>
      </c>
      <c r="Z38" s="3" t="s">
        <v>321</v>
      </c>
      <c r="AA38" s="3" t="str">
        <f>'Summer S 2024'!$P$5</f>
        <v xml:space="preserve">  </v>
      </c>
      <c r="AB38" s="19"/>
    </row>
    <row r="39" spans="1:28" x14ac:dyDescent="0.35">
      <c r="A39" s="12" t="s">
        <v>324</v>
      </c>
      <c r="B39" s="12" t="s">
        <v>315</v>
      </c>
      <c r="C39" s="12" t="s">
        <v>316</v>
      </c>
      <c r="D39" s="12" t="s">
        <v>317</v>
      </c>
      <c r="E39" s="3">
        <f t="shared" si="2"/>
        <v>0</v>
      </c>
      <c r="F39" s="21" t="s">
        <v>142</v>
      </c>
      <c r="H39" s="14">
        <f>VLOOKUP(F39,'Summer S 2024'!$A$13:$H$96,8,FALSE)</f>
        <v>0</v>
      </c>
      <c r="I39" s="17">
        <f t="shared" si="3"/>
        <v>0</v>
      </c>
      <c r="J39" s="3">
        <f t="shared" si="4"/>
        <v>0</v>
      </c>
      <c r="K39" s="13">
        <f t="shared" ca="1" si="0"/>
        <v>45315</v>
      </c>
      <c r="M39" s="15">
        <f t="shared" si="1"/>
        <v>0</v>
      </c>
      <c r="O39" s="12">
        <v>1</v>
      </c>
      <c r="P39" s="12"/>
      <c r="Q39" s="12" t="s">
        <v>37</v>
      </c>
      <c r="R39" s="12" t="s">
        <v>318</v>
      </c>
      <c r="T39" s="20" t="s">
        <v>319</v>
      </c>
      <c r="U39" s="16" t="s">
        <v>323</v>
      </c>
      <c r="X39" s="3" t="s">
        <v>320</v>
      </c>
      <c r="Y39" s="71">
        <f t="shared" si="5"/>
        <v>54.29999999999999</v>
      </c>
      <c r="Z39" s="3" t="s">
        <v>321</v>
      </c>
      <c r="AA39" s="3" t="str">
        <f>'Summer S 2024'!$P$5</f>
        <v xml:space="preserve">  </v>
      </c>
      <c r="AB39" s="19"/>
    </row>
    <row r="40" spans="1:28" x14ac:dyDescent="0.35">
      <c r="A40" s="12" t="s">
        <v>324</v>
      </c>
      <c r="B40" s="12" t="s">
        <v>315</v>
      </c>
      <c r="C40" s="12" t="s">
        <v>316</v>
      </c>
      <c r="D40" s="12" t="s">
        <v>317</v>
      </c>
      <c r="E40" s="3">
        <f t="shared" si="2"/>
        <v>0</v>
      </c>
      <c r="F40" s="21" t="s">
        <v>145</v>
      </c>
      <c r="H40" s="14">
        <f>VLOOKUP(F40,'Summer S 2024'!$A$13:$H$96,8,FALSE)</f>
        <v>0</v>
      </c>
      <c r="I40" s="17">
        <f t="shared" si="3"/>
        <v>0</v>
      </c>
      <c r="J40" s="3">
        <f t="shared" si="4"/>
        <v>0</v>
      </c>
      <c r="K40" s="13">
        <f t="shared" ca="1" si="0"/>
        <v>45315</v>
      </c>
      <c r="M40" s="15">
        <f t="shared" si="1"/>
        <v>0</v>
      </c>
      <c r="O40" s="12">
        <v>1</v>
      </c>
      <c r="P40" s="12"/>
      <c r="Q40" s="12" t="s">
        <v>37</v>
      </c>
      <c r="R40" s="12" t="s">
        <v>318</v>
      </c>
      <c r="T40" s="20" t="s">
        <v>319</v>
      </c>
      <c r="U40" s="16" t="s">
        <v>323</v>
      </c>
      <c r="X40" s="3" t="s">
        <v>320</v>
      </c>
      <c r="Y40" s="71">
        <f t="shared" si="5"/>
        <v>54.29999999999999</v>
      </c>
      <c r="Z40" s="3" t="s">
        <v>321</v>
      </c>
      <c r="AA40" s="3" t="str">
        <f>'Summer S 2024'!$P$5</f>
        <v xml:space="preserve">  </v>
      </c>
      <c r="AB40" s="19"/>
    </row>
    <row r="41" spans="1:28" x14ac:dyDescent="0.35">
      <c r="A41" s="12" t="s">
        <v>324</v>
      </c>
      <c r="B41" s="12" t="s">
        <v>315</v>
      </c>
      <c r="C41" s="12" t="s">
        <v>316</v>
      </c>
      <c r="D41" s="12" t="s">
        <v>317</v>
      </c>
      <c r="E41" s="3">
        <f t="shared" si="2"/>
        <v>0</v>
      </c>
      <c r="F41" s="21" t="s">
        <v>148</v>
      </c>
      <c r="H41" s="14">
        <f>VLOOKUP(F41,'Summer S 2024'!$A$13:$H$96,8,FALSE)</f>
        <v>0</v>
      </c>
      <c r="I41" s="17">
        <f t="shared" si="3"/>
        <v>0</v>
      </c>
      <c r="J41" s="3">
        <f t="shared" si="4"/>
        <v>0</v>
      </c>
      <c r="K41" s="13">
        <f t="shared" ca="1" si="0"/>
        <v>45315</v>
      </c>
      <c r="M41" s="15">
        <f t="shared" si="1"/>
        <v>0</v>
      </c>
      <c r="O41" s="12">
        <v>1</v>
      </c>
      <c r="P41" s="12"/>
      <c r="Q41" s="12" t="s">
        <v>37</v>
      </c>
      <c r="R41" s="12" t="s">
        <v>318</v>
      </c>
      <c r="T41" s="20" t="s">
        <v>319</v>
      </c>
      <c r="U41" s="16" t="s">
        <v>323</v>
      </c>
      <c r="X41" s="3" t="s">
        <v>320</v>
      </c>
      <c r="Y41" s="71">
        <f t="shared" si="5"/>
        <v>54.29999999999999</v>
      </c>
      <c r="Z41" s="3" t="s">
        <v>321</v>
      </c>
      <c r="AA41" s="3" t="str">
        <f>'Summer S 2024'!$P$5</f>
        <v xml:space="preserve">  </v>
      </c>
      <c r="AB41" s="19"/>
    </row>
    <row r="42" spans="1:28" x14ac:dyDescent="0.35">
      <c r="A42" s="12" t="s">
        <v>324</v>
      </c>
      <c r="B42" s="12" t="s">
        <v>315</v>
      </c>
      <c r="C42" s="12" t="s">
        <v>316</v>
      </c>
      <c r="D42" s="12" t="s">
        <v>317</v>
      </c>
      <c r="E42" s="3">
        <f t="shared" si="2"/>
        <v>0</v>
      </c>
      <c r="F42" s="21" t="s">
        <v>151</v>
      </c>
      <c r="H42" s="14">
        <f>VLOOKUP(F42,'Summer S 2024'!$A$13:$H$96,8,FALSE)</f>
        <v>0</v>
      </c>
      <c r="I42" s="17">
        <f t="shared" si="3"/>
        <v>0</v>
      </c>
      <c r="J42" s="3">
        <f t="shared" si="4"/>
        <v>0</v>
      </c>
      <c r="K42" s="13">
        <f t="shared" ca="1" si="0"/>
        <v>45315</v>
      </c>
      <c r="M42" s="15">
        <f t="shared" si="1"/>
        <v>0</v>
      </c>
      <c r="O42" s="12">
        <v>1</v>
      </c>
      <c r="P42" s="12"/>
      <c r="Q42" s="12" t="s">
        <v>37</v>
      </c>
      <c r="R42" s="12" t="s">
        <v>318</v>
      </c>
      <c r="T42" s="20" t="s">
        <v>319</v>
      </c>
      <c r="U42" s="16" t="s">
        <v>323</v>
      </c>
      <c r="X42" s="3" t="s">
        <v>320</v>
      </c>
      <c r="Y42" s="71">
        <f t="shared" si="5"/>
        <v>54.29999999999999</v>
      </c>
      <c r="Z42" s="3" t="s">
        <v>321</v>
      </c>
      <c r="AA42" s="3" t="str">
        <f>'Summer S 2024'!$P$5</f>
        <v xml:space="preserve">  </v>
      </c>
      <c r="AB42" s="19"/>
    </row>
    <row r="43" spans="1:28" x14ac:dyDescent="0.35">
      <c r="A43" s="12" t="s">
        <v>324</v>
      </c>
      <c r="B43" s="12" t="s">
        <v>315</v>
      </c>
      <c r="C43" s="12" t="s">
        <v>316</v>
      </c>
      <c r="D43" s="12" t="s">
        <v>317</v>
      </c>
      <c r="E43" s="3">
        <f t="shared" si="2"/>
        <v>0</v>
      </c>
      <c r="F43" s="21" t="s">
        <v>154</v>
      </c>
      <c r="H43" s="14">
        <f>VLOOKUP(F43,'Summer S 2024'!$A$13:$H$96,8,FALSE)</f>
        <v>0</v>
      </c>
      <c r="I43" s="17">
        <f t="shared" si="3"/>
        <v>0</v>
      </c>
      <c r="J43" s="3">
        <f t="shared" si="4"/>
        <v>0</v>
      </c>
      <c r="K43" s="13">
        <f t="shared" ca="1" si="0"/>
        <v>45315</v>
      </c>
      <c r="M43" s="15">
        <f t="shared" si="1"/>
        <v>0</v>
      </c>
      <c r="O43" s="12">
        <v>1</v>
      </c>
      <c r="P43" s="12"/>
      <c r="Q43" s="12" t="s">
        <v>37</v>
      </c>
      <c r="R43" s="12" t="s">
        <v>318</v>
      </c>
      <c r="T43" s="20" t="s">
        <v>319</v>
      </c>
      <c r="U43" s="16" t="s">
        <v>323</v>
      </c>
      <c r="X43" s="3" t="s">
        <v>320</v>
      </c>
      <c r="Y43" s="71">
        <f t="shared" si="5"/>
        <v>54.29999999999999</v>
      </c>
      <c r="Z43" s="3" t="s">
        <v>321</v>
      </c>
      <c r="AA43" s="3" t="str">
        <f>'Summer S 2024'!$P$5</f>
        <v xml:space="preserve">  </v>
      </c>
      <c r="AB43" s="19"/>
    </row>
    <row r="44" spans="1:28" x14ac:dyDescent="0.35">
      <c r="A44" s="12" t="s">
        <v>324</v>
      </c>
      <c r="B44" s="12" t="s">
        <v>315</v>
      </c>
      <c r="C44" s="12" t="s">
        <v>316</v>
      </c>
      <c r="D44" s="12" t="s">
        <v>317</v>
      </c>
      <c r="E44" s="3">
        <f t="shared" si="2"/>
        <v>0</v>
      </c>
      <c r="F44" s="21" t="s">
        <v>157</v>
      </c>
      <c r="H44" s="14">
        <f>VLOOKUP(F44,'Summer S 2024'!$A$13:$H$96,8,FALSE)</f>
        <v>0</v>
      </c>
      <c r="I44" s="17">
        <f t="shared" si="3"/>
        <v>0</v>
      </c>
      <c r="J44" s="3">
        <f t="shared" si="4"/>
        <v>0</v>
      </c>
      <c r="K44" s="13">
        <f t="shared" ca="1" si="0"/>
        <v>45315</v>
      </c>
      <c r="M44" s="15">
        <f t="shared" si="1"/>
        <v>0</v>
      </c>
      <c r="O44" s="12">
        <v>1</v>
      </c>
      <c r="P44" s="12"/>
      <c r="Q44" s="12" t="s">
        <v>37</v>
      </c>
      <c r="R44" s="12" t="s">
        <v>318</v>
      </c>
      <c r="T44" s="20" t="s">
        <v>319</v>
      </c>
      <c r="U44" s="16" t="s">
        <v>323</v>
      </c>
      <c r="X44" s="3" t="s">
        <v>320</v>
      </c>
      <c r="Y44" s="71">
        <f t="shared" si="5"/>
        <v>54.29999999999999</v>
      </c>
      <c r="Z44" s="3" t="s">
        <v>321</v>
      </c>
      <c r="AA44" s="3" t="str">
        <f>'Summer S 2024'!$P$5</f>
        <v xml:space="preserve">  </v>
      </c>
      <c r="AB44" s="19"/>
    </row>
    <row r="45" spans="1:28" x14ac:dyDescent="0.35">
      <c r="A45" s="12" t="s">
        <v>324</v>
      </c>
      <c r="B45" s="12" t="s">
        <v>315</v>
      </c>
      <c r="C45" s="12" t="s">
        <v>316</v>
      </c>
      <c r="D45" s="12" t="s">
        <v>317</v>
      </c>
      <c r="E45" s="3">
        <f t="shared" si="2"/>
        <v>0</v>
      </c>
      <c r="F45" s="21" t="s">
        <v>160</v>
      </c>
      <c r="H45" s="14">
        <f>VLOOKUP(F45,'Summer S 2024'!$A$13:$H$96,8,FALSE)</f>
        <v>0</v>
      </c>
      <c r="I45" s="17">
        <f t="shared" si="3"/>
        <v>0</v>
      </c>
      <c r="J45" s="3">
        <f t="shared" si="4"/>
        <v>0</v>
      </c>
      <c r="K45" s="13">
        <f t="shared" ca="1" si="0"/>
        <v>45315</v>
      </c>
      <c r="M45" s="15">
        <f t="shared" si="1"/>
        <v>0</v>
      </c>
      <c r="O45" s="12">
        <v>1</v>
      </c>
      <c r="P45" s="12"/>
      <c r="Q45" s="12" t="s">
        <v>37</v>
      </c>
      <c r="R45" s="12" t="s">
        <v>318</v>
      </c>
      <c r="T45" s="20" t="s">
        <v>319</v>
      </c>
      <c r="U45" s="16" t="s">
        <v>323</v>
      </c>
      <c r="X45" s="3" t="s">
        <v>320</v>
      </c>
      <c r="Y45" s="71">
        <f t="shared" si="5"/>
        <v>54.29999999999999</v>
      </c>
      <c r="Z45" s="3" t="s">
        <v>321</v>
      </c>
      <c r="AA45" s="3" t="str">
        <f>'Summer S 2024'!$P$5</f>
        <v xml:space="preserve">  </v>
      </c>
      <c r="AB45" s="19"/>
    </row>
    <row r="46" spans="1:28" x14ac:dyDescent="0.35">
      <c r="A46" s="12" t="s">
        <v>324</v>
      </c>
      <c r="B46" s="12" t="s">
        <v>315</v>
      </c>
      <c r="C46" s="12" t="s">
        <v>316</v>
      </c>
      <c r="D46" s="12" t="s">
        <v>317</v>
      </c>
      <c r="E46" s="3">
        <f t="shared" si="2"/>
        <v>0</v>
      </c>
      <c r="F46" s="21" t="s">
        <v>163</v>
      </c>
      <c r="H46" s="14">
        <f>VLOOKUP(F46,'Summer S 2024'!$A$13:$H$96,8,FALSE)</f>
        <v>0</v>
      </c>
      <c r="I46" s="17">
        <f t="shared" si="3"/>
        <v>0</v>
      </c>
      <c r="J46" s="3">
        <f t="shared" si="4"/>
        <v>0</v>
      </c>
      <c r="K46" s="13">
        <f t="shared" ca="1" si="0"/>
        <v>45315</v>
      </c>
      <c r="M46" s="15">
        <f t="shared" si="1"/>
        <v>0</v>
      </c>
      <c r="O46" s="12">
        <v>1</v>
      </c>
      <c r="P46" s="12"/>
      <c r="Q46" s="12" t="s">
        <v>37</v>
      </c>
      <c r="R46" s="12" t="s">
        <v>318</v>
      </c>
      <c r="T46" s="20" t="s">
        <v>319</v>
      </c>
      <c r="U46" s="16" t="s">
        <v>323</v>
      </c>
      <c r="X46" s="3" t="s">
        <v>320</v>
      </c>
      <c r="Y46" s="71">
        <f t="shared" si="5"/>
        <v>54.29999999999999</v>
      </c>
      <c r="Z46" s="3" t="s">
        <v>321</v>
      </c>
      <c r="AA46" s="3" t="str">
        <f>'Summer S 2024'!$P$5</f>
        <v xml:space="preserve">  </v>
      </c>
      <c r="AB46" s="19"/>
    </row>
    <row r="47" spans="1:28" x14ac:dyDescent="0.35">
      <c r="A47" s="12" t="s">
        <v>324</v>
      </c>
      <c r="B47" s="12" t="s">
        <v>315</v>
      </c>
      <c r="C47" s="12" t="s">
        <v>316</v>
      </c>
      <c r="D47" s="12" t="s">
        <v>317</v>
      </c>
      <c r="E47" s="3">
        <f t="shared" si="2"/>
        <v>0</v>
      </c>
      <c r="F47" s="21" t="s">
        <v>322</v>
      </c>
      <c r="H47" s="14"/>
      <c r="I47" s="17">
        <f t="shared" si="3"/>
        <v>0</v>
      </c>
      <c r="J47" s="3">
        <f t="shared" si="4"/>
        <v>0</v>
      </c>
      <c r="K47" s="13">
        <f t="shared" ca="1" si="0"/>
        <v>45315</v>
      </c>
      <c r="M47" s="15">
        <f t="shared" si="1"/>
        <v>0</v>
      </c>
      <c r="O47" s="12">
        <v>1</v>
      </c>
      <c r="P47" s="12"/>
      <c r="Q47" s="12" t="s">
        <v>37</v>
      </c>
      <c r="R47" s="12" t="s">
        <v>318</v>
      </c>
      <c r="T47" s="20" t="s">
        <v>319</v>
      </c>
      <c r="U47" s="16" t="s">
        <v>323</v>
      </c>
      <c r="X47" s="3" t="s">
        <v>320</v>
      </c>
      <c r="Y47" s="71">
        <f t="shared" si="5"/>
        <v>54.29999999999999</v>
      </c>
      <c r="Z47" s="3" t="s">
        <v>321</v>
      </c>
      <c r="AA47" s="3" t="str">
        <f>'Summer S 2024'!$P$5</f>
        <v xml:space="preserve">  </v>
      </c>
      <c r="AB47" s="19"/>
    </row>
    <row r="48" spans="1:28" x14ac:dyDescent="0.35">
      <c r="A48" s="12" t="s">
        <v>324</v>
      </c>
      <c r="B48" s="12" t="s">
        <v>315</v>
      </c>
      <c r="C48" s="12" t="s">
        <v>316</v>
      </c>
      <c r="D48" s="12" t="s">
        <v>317</v>
      </c>
      <c r="E48" s="3">
        <f t="shared" si="2"/>
        <v>0</v>
      </c>
      <c r="F48" s="21" t="s">
        <v>166</v>
      </c>
      <c r="H48" s="14">
        <f>VLOOKUP(F48,'Summer S 2024'!$A$13:$H$96,8,FALSE)</f>
        <v>0</v>
      </c>
      <c r="I48" s="17">
        <f t="shared" si="3"/>
        <v>0</v>
      </c>
      <c r="J48" s="3">
        <f t="shared" si="4"/>
        <v>0</v>
      </c>
      <c r="K48" s="13">
        <f t="shared" ca="1" si="0"/>
        <v>45315</v>
      </c>
      <c r="M48" s="15">
        <f t="shared" si="1"/>
        <v>0</v>
      </c>
      <c r="O48" s="12">
        <v>1</v>
      </c>
      <c r="P48" s="12"/>
      <c r="Q48" s="12" t="s">
        <v>37</v>
      </c>
      <c r="R48" s="12" t="s">
        <v>318</v>
      </c>
      <c r="T48" s="20" t="s">
        <v>319</v>
      </c>
      <c r="U48" s="16" t="s">
        <v>323</v>
      </c>
      <c r="X48" s="3" t="s">
        <v>320</v>
      </c>
      <c r="Y48" s="71">
        <f t="shared" si="5"/>
        <v>54.29999999999999</v>
      </c>
      <c r="Z48" s="3" t="s">
        <v>321</v>
      </c>
      <c r="AA48" s="3" t="str">
        <f>'Summer S 2024'!$P$5</f>
        <v xml:space="preserve">  </v>
      </c>
      <c r="AB48" s="19"/>
    </row>
    <row r="49" spans="1:28" x14ac:dyDescent="0.35">
      <c r="A49" s="12" t="s">
        <v>324</v>
      </c>
      <c r="B49" s="12" t="s">
        <v>315</v>
      </c>
      <c r="C49" s="12" t="s">
        <v>316</v>
      </c>
      <c r="D49" s="12" t="s">
        <v>317</v>
      </c>
      <c r="E49" s="3">
        <f t="shared" si="2"/>
        <v>0</v>
      </c>
      <c r="F49" s="21" t="s">
        <v>169</v>
      </c>
      <c r="H49" s="14">
        <f>VLOOKUP(F49,'Summer S 2024'!$A$13:$H$96,8,FALSE)</f>
        <v>0</v>
      </c>
      <c r="I49" s="17">
        <f t="shared" si="3"/>
        <v>0</v>
      </c>
      <c r="J49" s="3">
        <f t="shared" si="4"/>
        <v>0</v>
      </c>
      <c r="K49" s="13">
        <f t="shared" ca="1" si="0"/>
        <v>45315</v>
      </c>
      <c r="M49" s="15">
        <f t="shared" si="1"/>
        <v>0</v>
      </c>
      <c r="O49" s="12">
        <v>1</v>
      </c>
      <c r="P49" s="12"/>
      <c r="Q49" s="12" t="s">
        <v>37</v>
      </c>
      <c r="R49" s="12" t="s">
        <v>318</v>
      </c>
      <c r="T49" s="20" t="s">
        <v>319</v>
      </c>
      <c r="U49" s="16" t="s">
        <v>323</v>
      </c>
      <c r="X49" s="3" t="s">
        <v>320</v>
      </c>
      <c r="Y49" s="71">
        <f t="shared" si="5"/>
        <v>54.29999999999999</v>
      </c>
      <c r="Z49" s="3" t="s">
        <v>321</v>
      </c>
      <c r="AA49" s="3" t="str">
        <f>'Summer S 2024'!$P$5</f>
        <v xml:space="preserve">  </v>
      </c>
      <c r="AB49" s="19"/>
    </row>
    <row r="50" spans="1:28" x14ac:dyDescent="0.35">
      <c r="A50" s="12" t="s">
        <v>324</v>
      </c>
      <c r="B50" s="12" t="s">
        <v>315</v>
      </c>
      <c r="C50" s="12" t="s">
        <v>316</v>
      </c>
      <c r="D50" s="12" t="s">
        <v>317</v>
      </c>
      <c r="E50" s="3">
        <f t="shared" si="2"/>
        <v>0</v>
      </c>
      <c r="F50" s="21" t="s">
        <v>172</v>
      </c>
      <c r="H50" s="14">
        <f>VLOOKUP(F50,'Summer S 2024'!$A$13:$H$96,8,FALSE)</f>
        <v>0</v>
      </c>
      <c r="I50" s="17">
        <f t="shared" si="3"/>
        <v>0</v>
      </c>
      <c r="J50" s="3">
        <f t="shared" si="4"/>
        <v>0</v>
      </c>
      <c r="K50" s="13">
        <f t="shared" ca="1" si="0"/>
        <v>45315</v>
      </c>
      <c r="M50" s="15">
        <f t="shared" si="1"/>
        <v>0</v>
      </c>
      <c r="O50" s="12">
        <v>1</v>
      </c>
      <c r="P50" s="12"/>
      <c r="Q50" s="12" t="s">
        <v>37</v>
      </c>
      <c r="R50" s="12" t="s">
        <v>318</v>
      </c>
      <c r="T50" s="20" t="s">
        <v>319</v>
      </c>
      <c r="U50" s="16" t="s">
        <v>323</v>
      </c>
      <c r="X50" s="3" t="s">
        <v>320</v>
      </c>
      <c r="Y50" s="71">
        <f t="shared" si="5"/>
        <v>54.29999999999999</v>
      </c>
      <c r="Z50" s="3" t="s">
        <v>321</v>
      </c>
      <c r="AA50" s="3" t="str">
        <f>'Summer S 2024'!$P$5</f>
        <v xml:space="preserve">  </v>
      </c>
      <c r="AB50" s="19"/>
    </row>
    <row r="51" spans="1:28" x14ac:dyDescent="0.35">
      <c r="A51" s="12" t="s">
        <v>324</v>
      </c>
      <c r="B51" s="12" t="s">
        <v>315</v>
      </c>
      <c r="C51" s="12" t="s">
        <v>316</v>
      </c>
      <c r="D51" s="12" t="s">
        <v>317</v>
      </c>
      <c r="E51" s="3">
        <f t="shared" si="2"/>
        <v>0</v>
      </c>
      <c r="F51" s="21" t="s">
        <v>175</v>
      </c>
      <c r="H51" s="14">
        <f>VLOOKUP(F51,'Summer S 2024'!$A$13:$H$96,8,FALSE)</f>
        <v>0</v>
      </c>
      <c r="I51" s="17">
        <f t="shared" si="3"/>
        <v>0</v>
      </c>
      <c r="J51" s="3">
        <f t="shared" si="4"/>
        <v>0</v>
      </c>
      <c r="K51" s="13">
        <f t="shared" ca="1" si="0"/>
        <v>45315</v>
      </c>
      <c r="M51" s="15">
        <f t="shared" si="1"/>
        <v>0</v>
      </c>
      <c r="O51" s="12">
        <v>1</v>
      </c>
      <c r="P51" s="12"/>
      <c r="Q51" s="12" t="s">
        <v>37</v>
      </c>
      <c r="R51" s="12" t="s">
        <v>318</v>
      </c>
      <c r="T51" s="20" t="s">
        <v>319</v>
      </c>
      <c r="U51" s="16" t="s">
        <v>323</v>
      </c>
      <c r="X51" s="3" t="s">
        <v>320</v>
      </c>
      <c r="Y51" s="71">
        <f t="shared" si="5"/>
        <v>54.29999999999999</v>
      </c>
      <c r="Z51" s="3" t="s">
        <v>321</v>
      </c>
      <c r="AA51" s="3" t="str">
        <f>'Summer S 2024'!$P$5</f>
        <v xml:space="preserve">  </v>
      </c>
      <c r="AB51" s="19"/>
    </row>
    <row r="52" spans="1:28" x14ac:dyDescent="0.35">
      <c r="A52" s="12" t="s">
        <v>324</v>
      </c>
      <c r="B52" s="12" t="s">
        <v>315</v>
      </c>
      <c r="C52" s="12" t="s">
        <v>316</v>
      </c>
      <c r="D52" s="12" t="s">
        <v>317</v>
      </c>
      <c r="E52" s="3">
        <f t="shared" si="2"/>
        <v>0</v>
      </c>
      <c r="F52" s="21" t="s">
        <v>178</v>
      </c>
      <c r="H52" s="14">
        <f>VLOOKUP(F52,'Summer S 2024'!$A$13:$H$96,8,FALSE)</f>
        <v>0</v>
      </c>
      <c r="I52" s="17">
        <f t="shared" si="3"/>
        <v>0</v>
      </c>
      <c r="J52" s="3">
        <f t="shared" si="4"/>
        <v>0</v>
      </c>
      <c r="K52" s="13">
        <f t="shared" ca="1" si="0"/>
        <v>45315</v>
      </c>
      <c r="M52" s="15">
        <f t="shared" si="1"/>
        <v>0</v>
      </c>
      <c r="O52" s="12">
        <v>1</v>
      </c>
      <c r="P52" s="12"/>
      <c r="Q52" s="12" t="s">
        <v>37</v>
      </c>
      <c r="R52" s="12" t="s">
        <v>318</v>
      </c>
      <c r="T52" s="20" t="s">
        <v>319</v>
      </c>
      <c r="U52" s="16" t="s">
        <v>323</v>
      </c>
      <c r="X52" s="3" t="s">
        <v>320</v>
      </c>
      <c r="Y52" s="71">
        <f t="shared" si="5"/>
        <v>54.29999999999999</v>
      </c>
      <c r="Z52" s="3" t="s">
        <v>321</v>
      </c>
      <c r="AA52" s="3" t="str">
        <f>'Summer S 2024'!$P$5</f>
        <v xml:space="preserve">  </v>
      </c>
      <c r="AB52" s="19"/>
    </row>
    <row r="53" spans="1:28" x14ac:dyDescent="0.35">
      <c r="A53" s="12" t="s">
        <v>324</v>
      </c>
      <c r="B53" s="12" t="s">
        <v>315</v>
      </c>
      <c r="C53" s="12" t="s">
        <v>316</v>
      </c>
      <c r="D53" s="12" t="s">
        <v>317</v>
      </c>
      <c r="E53" s="3">
        <f t="shared" si="2"/>
        <v>0</v>
      </c>
      <c r="F53" s="21" t="s">
        <v>181</v>
      </c>
      <c r="H53" s="14">
        <f>VLOOKUP(F53,'Summer S 2024'!$A$13:$H$96,8,FALSE)</f>
        <v>0</v>
      </c>
      <c r="I53" s="17">
        <f t="shared" si="3"/>
        <v>0</v>
      </c>
      <c r="J53" s="3">
        <f t="shared" si="4"/>
        <v>0</v>
      </c>
      <c r="K53" s="13">
        <f t="shared" ca="1" si="0"/>
        <v>45315</v>
      </c>
      <c r="M53" s="15">
        <f t="shared" si="1"/>
        <v>0</v>
      </c>
      <c r="O53" s="12">
        <v>1</v>
      </c>
      <c r="P53" s="12"/>
      <c r="Q53" s="12" t="s">
        <v>37</v>
      </c>
      <c r="R53" s="12" t="s">
        <v>318</v>
      </c>
      <c r="T53" s="20" t="s">
        <v>319</v>
      </c>
      <c r="U53" s="16" t="s">
        <v>323</v>
      </c>
      <c r="X53" s="3" t="s">
        <v>320</v>
      </c>
      <c r="Y53" s="71">
        <f t="shared" si="5"/>
        <v>54.29999999999999</v>
      </c>
      <c r="Z53" s="3" t="s">
        <v>321</v>
      </c>
      <c r="AA53" s="3" t="str">
        <f>'Summer S 2024'!$P$5</f>
        <v xml:space="preserve">  </v>
      </c>
      <c r="AB53" s="19"/>
    </row>
    <row r="54" spans="1:28" x14ac:dyDescent="0.35">
      <c r="A54" s="12" t="s">
        <v>324</v>
      </c>
      <c r="B54" s="12" t="s">
        <v>315</v>
      </c>
      <c r="C54" s="12" t="s">
        <v>316</v>
      </c>
      <c r="D54" s="12" t="s">
        <v>317</v>
      </c>
      <c r="E54" s="3">
        <f t="shared" si="2"/>
        <v>0</v>
      </c>
      <c r="F54" s="21" t="s">
        <v>185</v>
      </c>
      <c r="H54" s="14">
        <f>VLOOKUP(F54,'Summer S 2024'!$A$13:$H$96,8,FALSE)</f>
        <v>0</v>
      </c>
      <c r="I54" s="17">
        <f t="shared" si="3"/>
        <v>0</v>
      </c>
      <c r="J54" s="3">
        <f t="shared" si="4"/>
        <v>0</v>
      </c>
      <c r="K54" s="13">
        <f t="shared" ca="1" si="0"/>
        <v>45315</v>
      </c>
      <c r="M54" s="15">
        <f t="shared" si="1"/>
        <v>0</v>
      </c>
      <c r="O54" s="12">
        <v>1</v>
      </c>
      <c r="P54" s="12"/>
      <c r="Q54" s="12" t="s">
        <v>37</v>
      </c>
      <c r="R54" s="12" t="s">
        <v>318</v>
      </c>
      <c r="T54" s="20" t="s">
        <v>319</v>
      </c>
      <c r="U54" s="16" t="s">
        <v>323</v>
      </c>
      <c r="X54" s="3" t="s">
        <v>320</v>
      </c>
      <c r="Y54" s="71">
        <f t="shared" si="5"/>
        <v>54.29999999999999</v>
      </c>
      <c r="Z54" s="3" t="s">
        <v>321</v>
      </c>
      <c r="AA54" s="3" t="str">
        <f>'Summer S 2024'!$P$5</f>
        <v xml:space="preserve">  </v>
      </c>
      <c r="AB54" s="19"/>
    </row>
    <row r="55" spans="1:28" x14ac:dyDescent="0.35">
      <c r="A55" s="12" t="s">
        <v>324</v>
      </c>
      <c r="B55" s="12" t="s">
        <v>315</v>
      </c>
      <c r="C55" s="12" t="s">
        <v>316</v>
      </c>
      <c r="D55" s="12" t="s">
        <v>317</v>
      </c>
      <c r="E55" s="3">
        <f t="shared" si="2"/>
        <v>0</v>
      </c>
      <c r="F55" s="21" t="s">
        <v>188</v>
      </c>
      <c r="H55" s="14">
        <f>VLOOKUP(F55,'Summer S 2024'!$A$13:$H$96,8,FALSE)</f>
        <v>0</v>
      </c>
      <c r="I55" s="17">
        <f t="shared" si="3"/>
        <v>0</v>
      </c>
      <c r="J55" s="3">
        <f t="shared" si="4"/>
        <v>0</v>
      </c>
      <c r="K55" s="13">
        <f t="shared" ca="1" si="0"/>
        <v>45315</v>
      </c>
      <c r="M55" s="15">
        <f t="shared" si="1"/>
        <v>0</v>
      </c>
      <c r="O55" s="12">
        <v>1</v>
      </c>
      <c r="P55" s="12"/>
      <c r="Q55" s="12" t="s">
        <v>37</v>
      </c>
      <c r="R55" s="12" t="s">
        <v>318</v>
      </c>
      <c r="T55" s="20" t="s">
        <v>319</v>
      </c>
      <c r="U55" s="16" t="s">
        <v>323</v>
      </c>
      <c r="X55" s="3" t="s">
        <v>320</v>
      </c>
      <c r="Y55" s="71">
        <f t="shared" si="5"/>
        <v>54.29999999999999</v>
      </c>
      <c r="Z55" s="3" t="s">
        <v>321</v>
      </c>
      <c r="AA55" s="3" t="str">
        <f>'Summer S 2024'!$P$5</f>
        <v xml:space="preserve">  </v>
      </c>
      <c r="AB55" s="19"/>
    </row>
    <row r="56" spans="1:28" x14ac:dyDescent="0.35">
      <c r="A56" s="12" t="s">
        <v>324</v>
      </c>
      <c r="B56" s="12" t="s">
        <v>315</v>
      </c>
      <c r="C56" s="12" t="s">
        <v>316</v>
      </c>
      <c r="D56" s="12" t="s">
        <v>317</v>
      </c>
      <c r="E56" s="3">
        <f t="shared" si="2"/>
        <v>0</v>
      </c>
      <c r="F56" s="21" t="s">
        <v>191</v>
      </c>
      <c r="H56" s="14">
        <f>VLOOKUP(F56,'Summer S 2024'!$A$13:$H$96,8,FALSE)</f>
        <v>0</v>
      </c>
      <c r="I56" s="17">
        <f t="shared" si="3"/>
        <v>0</v>
      </c>
      <c r="J56" s="3">
        <f t="shared" si="4"/>
        <v>0</v>
      </c>
      <c r="K56" s="13">
        <f t="shared" ca="1" si="0"/>
        <v>45315</v>
      </c>
      <c r="M56" s="15">
        <f t="shared" si="1"/>
        <v>0</v>
      </c>
      <c r="O56" s="12">
        <v>1</v>
      </c>
      <c r="P56" s="12"/>
      <c r="Q56" s="12" t="s">
        <v>37</v>
      </c>
      <c r="R56" s="12" t="s">
        <v>318</v>
      </c>
      <c r="T56" s="20" t="s">
        <v>319</v>
      </c>
      <c r="U56" s="16" t="s">
        <v>323</v>
      </c>
      <c r="X56" s="3" t="s">
        <v>320</v>
      </c>
      <c r="Y56" s="71">
        <f t="shared" si="5"/>
        <v>54.29999999999999</v>
      </c>
      <c r="Z56" s="3" t="s">
        <v>321</v>
      </c>
      <c r="AA56" s="3" t="str">
        <f>'Summer S 2024'!$P$5</f>
        <v xml:space="preserve">  </v>
      </c>
      <c r="AB56" s="19"/>
    </row>
    <row r="57" spans="1:28" x14ac:dyDescent="0.35">
      <c r="A57" s="12" t="s">
        <v>324</v>
      </c>
      <c r="B57" s="12" t="s">
        <v>315</v>
      </c>
      <c r="C57" s="12" t="s">
        <v>316</v>
      </c>
      <c r="D57" s="12" t="s">
        <v>317</v>
      </c>
      <c r="E57" s="3">
        <f t="shared" si="2"/>
        <v>0</v>
      </c>
      <c r="F57" s="21" t="s">
        <v>194</v>
      </c>
      <c r="H57" s="14">
        <f>VLOOKUP(F57,'Summer S 2024'!$A$13:$H$96,8,FALSE)</f>
        <v>0</v>
      </c>
      <c r="I57" s="17">
        <f t="shared" si="3"/>
        <v>0</v>
      </c>
      <c r="J57" s="3">
        <f t="shared" si="4"/>
        <v>0</v>
      </c>
      <c r="K57" s="13">
        <f t="shared" ca="1" si="0"/>
        <v>45315</v>
      </c>
      <c r="M57" s="15">
        <f t="shared" si="1"/>
        <v>0</v>
      </c>
      <c r="O57" s="12">
        <v>1</v>
      </c>
      <c r="P57" s="12"/>
      <c r="Q57" s="12" t="s">
        <v>37</v>
      </c>
      <c r="R57" s="12" t="s">
        <v>318</v>
      </c>
      <c r="T57" s="20" t="s">
        <v>319</v>
      </c>
      <c r="U57" s="16" t="s">
        <v>323</v>
      </c>
      <c r="X57" s="3" t="s">
        <v>320</v>
      </c>
      <c r="Y57" s="71">
        <f t="shared" si="5"/>
        <v>54.29999999999999</v>
      </c>
      <c r="Z57" s="3" t="s">
        <v>321</v>
      </c>
      <c r="AA57" s="3" t="str">
        <f>'Summer S 2024'!$P$5</f>
        <v xml:space="preserve">  </v>
      </c>
      <c r="AB57" s="19"/>
    </row>
    <row r="58" spans="1:28" x14ac:dyDescent="0.35">
      <c r="A58" s="12" t="s">
        <v>324</v>
      </c>
      <c r="B58" s="12" t="s">
        <v>315</v>
      </c>
      <c r="C58" s="12" t="s">
        <v>316</v>
      </c>
      <c r="D58" s="12" t="s">
        <v>317</v>
      </c>
      <c r="E58" s="3">
        <f t="shared" si="2"/>
        <v>0</v>
      </c>
      <c r="F58" s="21" t="s">
        <v>197</v>
      </c>
      <c r="H58" s="14">
        <f>VLOOKUP(F58,'Summer S 2024'!$A$13:$H$96,8,FALSE)</f>
        <v>0</v>
      </c>
      <c r="I58" s="17">
        <f t="shared" si="3"/>
        <v>0</v>
      </c>
      <c r="J58" s="3">
        <f t="shared" si="4"/>
        <v>0</v>
      </c>
      <c r="K58" s="13">
        <f t="shared" ca="1" si="0"/>
        <v>45315</v>
      </c>
      <c r="M58" s="15">
        <f t="shared" si="1"/>
        <v>0</v>
      </c>
      <c r="O58" s="12">
        <v>1</v>
      </c>
      <c r="P58" s="12"/>
      <c r="Q58" s="12" t="s">
        <v>37</v>
      </c>
      <c r="R58" s="12" t="s">
        <v>318</v>
      </c>
      <c r="T58" s="20" t="s">
        <v>319</v>
      </c>
      <c r="U58" s="16" t="s">
        <v>323</v>
      </c>
      <c r="X58" s="3" t="s">
        <v>320</v>
      </c>
      <c r="Y58" s="71">
        <f t="shared" si="5"/>
        <v>54.29999999999999</v>
      </c>
      <c r="Z58" s="3" t="s">
        <v>321</v>
      </c>
      <c r="AA58" s="3" t="str">
        <f>'Summer S 2024'!$P$5</f>
        <v xml:space="preserve">  </v>
      </c>
      <c r="AB58" s="19"/>
    </row>
    <row r="59" spans="1:28" x14ac:dyDescent="0.35">
      <c r="A59" s="12" t="s">
        <v>324</v>
      </c>
      <c r="B59" s="12" t="s">
        <v>315</v>
      </c>
      <c r="C59" s="12" t="s">
        <v>316</v>
      </c>
      <c r="D59" s="12" t="s">
        <v>317</v>
      </c>
      <c r="E59" s="3">
        <f t="shared" si="2"/>
        <v>0</v>
      </c>
      <c r="F59" s="21" t="s">
        <v>200</v>
      </c>
      <c r="H59" s="14">
        <f>VLOOKUP(F59,'Summer S 2024'!$A$13:$H$96,8,FALSE)</f>
        <v>0</v>
      </c>
      <c r="I59" s="17">
        <f t="shared" si="3"/>
        <v>0</v>
      </c>
      <c r="J59" s="3">
        <f t="shared" si="4"/>
        <v>0</v>
      </c>
      <c r="K59" s="13">
        <f t="shared" ca="1" si="0"/>
        <v>45315</v>
      </c>
      <c r="M59" s="15">
        <f t="shared" si="1"/>
        <v>0</v>
      </c>
      <c r="O59" s="12">
        <v>1</v>
      </c>
      <c r="P59" s="12"/>
      <c r="Q59" s="12" t="s">
        <v>37</v>
      </c>
      <c r="R59" s="12" t="s">
        <v>318</v>
      </c>
      <c r="T59" s="20" t="s">
        <v>319</v>
      </c>
      <c r="U59" s="16" t="s">
        <v>323</v>
      </c>
      <c r="X59" s="3" t="s">
        <v>320</v>
      </c>
      <c r="Y59" s="71">
        <f t="shared" si="5"/>
        <v>54.29999999999999</v>
      </c>
      <c r="Z59" s="3" t="s">
        <v>321</v>
      </c>
      <c r="AA59" s="3" t="str">
        <f>'Summer S 2024'!$P$5</f>
        <v xml:space="preserve">  </v>
      </c>
      <c r="AB59" s="19"/>
    </row>
    <row r="60" spans="1:28" x14ac:dyDescent="0.35">
      <c r="A60" s="12" t="s">
        <v>324</v>
      </c>
      <c r="B60" s="12" t="s">
        <v>315</v>
      </c>
      <c r="C60" s="12" t="s">
        <v>316</v>
      </c>
      <c r="D60" s="12" t="s">
        <v>317</v>
      </c>
      <c r="E60" s="3">
        <f t="shared" si="2"/>
        <v>0</v>
      </c>
      <c r="F60" s="21" t="s">
        <v>203</v>
      </c>
      <c r="H60" s="14">
        <f>VLOOKUP(F60,'Summer S 2024'!$A$13:$H$96,8,FALSE)</f>
        <v>0</v>
      </c>
      <c r="I60" s="17">
        <f t="shared" si="3"/>
        <v>0</v>
      </c>
      <c r="J60" s="3">
        <f t="shared" si="4"/>
        <v>0</v>
      </c>
      <c r="K60" s="13">
        <f t="shared" ca="1" si="0"/>
        <v>45315</v>
      </c>
      <c r="M60" s="15">
        <f t="shared" si="1"/>
        <v>0</v>
      </c>
      <c r="O60" s="12">
        <v>1</v>
      </c>
      <c r="P60" s="12"/>
      <c r="Q60" s="12" t="s">
        <v>37</v>
      </c>
      <c r="R60" s="12" t="s">
        <v>318</v>
      </c>
      <c r="T60" s="20" t="s">
        <v>319</v>
      </c>
      <c r="U60" s="16" t="s">
        <v>323</v>
      </c>
      <c r="X60" s="3" t="s">
        <v>320</v>
      </c>
      <c r="Y60" s="71">
        <f t="shared" si="5"/>
        <v>54.29999999999999</v>
      </c>
      <c r="Z60" s="3" t="s">
        <v>321</v>
      </c>
      <c r="AA60" s="3" t="str">
        <f>'Summer S 2024'!$P$5</f>
        <v xml:space="preserve">  </v>
      </c>
      <c r="AB60" s="19"/>
    </row>
    <row r="61" spans="1:28" x14ac:dyDescent="0.35">
      <c r="A61" s="12" t="s">
        <v>324</v>
      </c>
      <c r="B61" s="12" t="s">
        <v>315</v>
      </c>
      <c r="C61" s="12" t="s">
        <v>316</v>
      </c>
      <c r="D61" s="12" t="s">
        <v>317</v>
      </c>
      <c r="E61" s="3">
        <f t="shared" si="2"/>
        <v>0</v>
      </c>
      <c r="F61" s="21" t="s">
        <v>206</v>
      </c>
      <c r="H61" s="14">
        <f>VLOOKUP(F61,'Summer S 2024'!$A$13:$H$96,8,FALSE)</f>
        <v>0</v>
      </c>
      <c r="I61" s="17">
        <f t="shared" si="3"/>
        <v>0</v>
      </c>
      <c r="J61" s="3">
        <f t="shared" si="4"/>
        <v>0</v>
      </c>
      <c r="K61" s="13">
        <f t="shared" ca="1" si="0"/>
        <v>45315</v>
      </c>
      <c r="M61" s="15">
        <f t="shared" si="1"/>
        <v>0</v>
      </c>
      <c r="O61" s="12">
        <v>1</v>
      </c>
      <c r="P61" s="12"/>
      <c r="Q61" s="12" t="s">
        <v>37</v>
      </c>
      <c r="R61" s="12" t="s">
        <v>318</v>
      </c>
      <c r="T61" s="20" t="s">
        <v>319</v>
      </c>
      <c r="U61" s="16" t="s">
        <v>323</v>
      </c>
      <c r="X61" s="3" t="s">
        <v>320</v>
      </c>
      <c r="Y61" s="71">
        <f t="shared" si="5"/>
        <v>54.29999999999999</v>
      </c>
      <c r="Z61" s="3" t="s">
        <v>321</v>
      </c>
      <c r="AA61" s="3" t="str">
        <f>'Summer S 2024'!$P$5</f>
        <v xml:space="preserve">  </v>
      </c>
      <c r="AB61" s="19"/>
    </row>
    <row r="62" spans="1:28" x14ac:dyDescent="0.35">
      <c r="A62" s="12" t="s">
        <v>324</v>
      </c>
      <c r="B62" s="12" t="s">
        <v>315</v>
      </c>
      <c r="C62" s="12" t="s">
        <v>316</v>
      </c>
      <c r="D62" s="12" t="s">
        <v>317</v>
      </c>
      <c r="E62" s="3">
        <f t="shared" si="2"/>
        <v>0</v>
      </c>
      <c r="F62" s="21" t="s">
        <v>209</v>
      </c>
      <c r="H62" s="14">
        <f>VLOOKUP(F62,'Summer S 2024'!$A$13:$H$96,8,FALSE)</f>
        <v>0</v>
      </c>
      <c r="I62" s="17">
        <f t="shared" si="3"/>
        <v>0</v>
      </c>
      <c r="J62" s="3">
        <f t="shared" si="4"/>
        <v>0</v>
      </c>
      <c r="K62" s="13">
        <f t="shared" ca="1" si="0"/>
        <v>45315</v>
      </c>
      <c r="M62" s="15">
        <f t="shared" si="1"/>
        <v>0</v>
      </c>
      <c r="O62" s="12">
        <v>1</v>
      </c>
      <c r="P62" s="12"/>
      <c r="Q62" s="12" t="s">
        <v>37</v>
      </c>
      <c r="R62" s="12" t="s">
        <v>318</v>
      </c>
      <c r="T62" s="20" t="s">
        <v>319</v>
      </c>
      <c r="U62" s="16" t="s">
        <v>323</v>
      </c>
      <c r="X62" s="3" t="s">
        <v>320</v>
      </c>
      <c r="Y62" s="71">
        <f t="shared" si="5"/>
        <v>54.29999999999999</v>
      </c>
      <c r="Z62" s="3" t="s">
        <v>321</v>
      </c>
      <c r="AA62" s="3" t="str">
        <f>'Summer S 2024'!$P$5</f>
        <v xml:space="preserve">  </v>
      </c>
      <c r="AB62" s="19"/>
    </row>
    <row r="63" spans="1:28" x14ac:dyDescent="0.35">
      <c r="A63" s="12" t="s">
        <v>324</v>
      </c>
      <c r="B63" s="12" t="s">
        <v>315</v>
      </c>
      <c r="C63" s="12" t="s">
        <v>316</v>
      </c>
      <c r="D63" s="12" t="s">
        <v>317</v>
      </c>
      <c r="E63" s="3">
        <f t="shared" si="2"/>
        <v>0</v>
      </c>
      <c r="F63" s="21" t="s">
        <v>212</v>
      </c>
      <c r="H63" s="14">
        <f>VLOOKUP(F63,'Summer S 2024'!$A$13:$H$96,8,FALSE)</f>
        <v>0</v>
      </c>
      <c r="I63" s="17">
        <f t="shared" si="3"/>
        <v>0</v>
      </c>
      <c r="J63" s="3">
        <f t="shared" si="4"/>
        <v>0</v>
      </c>
      <c r="K63" s="13">
        <f t="shared" ref="K63:K85" ca="1" si="6">TODAY()</f>
        <v>45315</v>
      </c>
      <c r="M63" s="15">
        <f t="shared" ref="M63:M79" si="7">E63</f>
        <v>0</v>
      </c>
      <c r="O63" s="12">
        <v>1</v>
      </c>
      <c r="P63" s="12"/>
      <c r="Q63" s="12" t="s">
        <v>37</v>
      </c>
      <c r="R63" s="12" t="s">
        <v>318</v>
      </c>
      <c r="T63" s="20" t="s">
        <v>319</v>
      </c>
      <c r="U63" s="16" t="s">
        <v>323</v>
      </c>
      <c r="X63" s="3" t="s">
        <v>320</v>
      </c>
      <c r="Y63" s="71">
        <f t="shared" si="5"/>
        <v>54.29999999999999</v>
      </c>
      <c r="Z63" s="3" t="s">
        <v>321</v>
      </c>
      <c r="AA63" s="3" t="str">
        <f>'Summer S 2024'!$P$5</f>
        <v xml:space="preserve">  </v>
      </c>
      <c r="AB63" s="19"/>
    </row>
    <row r="64" spans="1:28" x14ac:dyDescent="0.35">
      <c r="A64" s="12" t="s">
        <v>324</v>
      </c>
      <c r="B64" s="12" t="s">
        <v>315</v>
      </c>
      <c r="C64" s="12" t="s">
        <v>316</v>
      </c>
      <c r="D64" s="12" t="s">
        <v>317</v>
      </c>
      <c r="E64" s="3">
        <f t="shared" si="2"/>
        <v>0</v>
      </c>
      <c r="F64" s="21" t="s">
        <v>215</v>
      </c>
      <c r="H64" s="14">
        <f>VLOOKUP(F64,'Summer S 2024'!$A$13:$H$96,8,FALSE)</f>
        <v>0</v>
      </c>
      <c r="I64" s="17">
        <f t="shared" si="3"/>
        <v>0</v>
      </c>
      <c r="J64" s="3">
        <f t="shared" si="4"/>
        <v>0</v>
      </c>
      <c r="K64" s="13">
        <f t="shared" ca="1" si="6"/>
        <v>45315</v>
      </c>
      <c r="M64" s="15">
        <f t="shared" si="7"/>
        <v>0</v>
      </c>
      <c r="O64" s="12">
        <v>1</v>
      </c>
      <c r="P64" s="12"/>
      <c r="Q64" s="12" t="s">
        <v>37</v>
      </c>
      <c r="R64" s="12" t="s">
        <v>318</v>
      </c>
      <c r="T64" s="20" t="s">
        <v>319</v>
      </c>
      <c r="U64" s="16" t="s">
        <v>323</v>
      </c>
      <c r="X64" s="3" t="s">
        <v>320</v>
      </c>
      <c r="Y64" s="71">
        <f t="shared" si="5"/>
        <v>54.29999999999999</v>
      </c>
      <c r="Z64" s="3" t="s">
        <v>321</v>
      </c>
      <c r="AA64" s="3" t="str">
        <f>'Summer S 2024'!$P$5</f>
        <v xml:space="preserve">  </v>
      </c>
      <c r="AB64" s="19"/>
    </row>
    <row r="65" spans="1:28" x14ac:dyDescent="0.35">
      <c r="A65" s="12" t="s">
        <v>324</v>
      </c>
      <c r="B65" s="12" t="s">
        <v>315</v>
      </c>
      <c r="C65" s="12" t="s">
        <v>316</v>
      </c>
      <c r="D65" s="12" t="s">
        <v>317</v>
      </c>
      <c r="E65" s="3">
        <f t="shared" si="2"/>
        <v>0</v>
      </c>
      <c r="F65" s="21" t="s">
        <v>218</v>
      </c>
      <c r="H65" s="14">
        <f>VLOOKUP(F65,'Summer S 2024'!$A$13:$H$96,8,FALSE)</f>
        <v>0</v>
      </c>
      <c r="I65" s="17">
        <f t="shared" si="3"/>
        <v>0</v>
      </c>
      <c r="J65" s="3">
        <f t="shared" si="4"/>
        <v>0</v>
      </c>
      <c r="K65" s="13">
        <f t="shared" ca="1" si="6"/>
        <v>45315</v>
      </c>
      <c r="M65" s="15">
        <f t="shared" si="7"/>
        <v>0</v>
      </c>
      <c r="O65" s="12">
        <v>1</v>
      </c>
      <c r="P65" s="12"/>
      <c r="Q65" s="12" t="s">
        <v>37</v>
      </c>
      <c r="R65" s="12" t="s">
        <v>318</v>
      </c>
      <c r="T65" s="20" t="s">
        <v>319</v>
      </c>
      <c r="U65" s="16" t="s">
        <v>323</v>
      </c>
      <c r="X65" s="3" t="s">
        <v>320</v>
      </c>
      <c r="Y65" s="71">
        <f t="shared" si="5"/>
        <v>54.29999999999999</v>
      </c>
      <c r="Z65" s="3" t="s">
        <v>321</v>
      </c>
      <c r="AA65" s="3" t="str">
        <f>'Summer S 2024'!$P$5</f>
        <v xml:space="preserve">  </v>
      </c>
      <c r="AB65" s="19"/>
    </row>
    <row r="66" spans="1:28" x14ac:dyDescent="0.35">
      <c r="A66" s="12" t="s">
        <v>324</v>
      </c>
      <c r="B66" s="12" t="s">
        <v>315</v>
      </c>
      <c r="C66" s="12" t="s">
        <v>316</v>
      </c>
      <c r="D66" s="12" t="s">
        <v>317</v>
      </c>
      <c r="E66" s="3">
        <f t="shared" si="2"/>
        <v>0</v>
      </c>
      <c r="F66" s="21" t="s">
        <v>221</v>
      </c>
      <c r="H66" s="14">
        <f>VLOOKUP(F66,'Summer S 2024'!$A$13:$H$96,8,FALSE)</f>
        <v>0</v>
      </c>
      <c r="I66" s="17">
        <f t="shared" si="3"/>
        <v>0</v>
      </c>
      <c r="J66" s="3">
        <f t="shared" si="4"/>
        <v>0</v>
      </c>
      <c r="K66" s="13">
        <f t="shared" ca="1" si="6"/>
        <v>45315</v>
      </c>
      <c r="M66" s="15">
        <f t="shared" si="7"/>
        <v>0</v>
      </c>
      <c r="O66" s="12">
        <v>1</v>
      </c>
      <c r="P66" s="12"/>
      <c r="Q66" s="12" t="s">
        <v>37</v>
      </c>
      <c r="R66" s="12" t="s">
        <v>318</v>
      </c>
      <c r="T66" s="20" t="s">
        <v>319</v>
      </c>
      <c r="U66" s="16" t="s">
        <v>323</v>
      </c>
      <c r="X66" s="3" t="s">
        <v>320</v>
      </c>
      <c r="Y66" s="71">
        <f t="shared" si="5"/>
        <v>54.29999999999999</v>
      </c>
      <c r="Z66" s="3" t="s">
        <v>321</v>
      </c>
      <c r="AA66" s="3" t="str">
        <f>'Summer S 2024'!$P$5</f>
        <v xml:space="preserve">  </v>
      </c>
      <c r="AB66" s="19"/>
    </row>
    <row r="67" spans="1:28" x14ac:dyDescent="0.35">
      <c r="A67" s="12" t="s">
        <v>324</v>
      </c>
      <c r="B67" s="12" t="s">
        <v>315</v>
      </c>
      <c r="C67" s="12" t="s">
        <v>316</v>
      </c>
      <c r="D67" s="12" t="s">
        <v>317</v>
      </c>
      <c r="E67" s="3">
        <f t="shared" si="2"/>
        <v>0</v>
      </c>
      <c r="F67" s="21" t="s">
        <v>224</v>
      </c>
      <c r="H67" s="14">
        <f>VLOOKUP(F67,'Summer S 2024'!$A$13:$H$96,8,FALSE)</f>
        <v>0</v>
      </c>
      <c r="I67" s="17">
        <f t="shared" si="3"/>
        <v>0</v>
      </c>
      <c r="J67" s="3">
        <f t="shared" si="4"/>
        <v>0</v>
      </c>
      <c r="K67" s="13">
        <f t="shared" ca="1" si="6"/>
        <v>45315</v>
      </c>
      <c r="M67" s="15">
        <f t="shared" si="7"/>
        <v>0</v>
      </c>
      <c r="O67" s="12">
        <v>1</v>
      </c>
      <c r="P67" s="12"/>
      <c r="Q67" s="12" t="s">
        <v>37</v>
      </c>
      <c r="R67" s="12" t="s">
        <v>318</v>
      </c>
      <c r="T67" s="20" t="s">
        <v>319</v>
      </c>
      <c r="U67" s="16" t="s">
        <v>323</v>
      </c>
      <c r="X67" s="3" t="s">
        <v>320</v>
      </c>
      <c r="Y67" s="71">
        <f t="shared" si="5"/>
        <v>54.29999999999999</v>
      </c>
      <c r="Z67" s="3" t="s">
        <v>321</v>
      </c>
      <c r="AA67" s="3" t="str">
        <f>'Summer S 2024'!$P$5</f>
        <v xml:space="preserve">  </v>
      </c>
      <c r="AB67" s="19"/>
    </row>
    <row r="68" spans="1:28" x14ac:dyDescent="0.35">
      <c r="A68" s="12" t="s">
        <v>324</v>
      </c>
      <c r="B68" s="12" t="s">
        <v>315</v>
      </c>
      <c r="C68" s="12" t="s">
        <v>316</v>
      </c>
      <c r="D68" s="12" t="s">
        <v>317</v>
      </c>
      <c r="E68" s="3">
        <f t="shared" ref="E68:E85" si="8">E67</f>
        <v>0</v>
      </c>
      <c r="F68" s="21" t="s">
        <v>226</v>
      </c>
      <c r="H68" s="14">
        <f>VLOOKUP(F68,'Summer S 2024'!$A$13:$H$96,8,FALSE)</f>
        <v>0</v>
      </c>
      <c r="I68" s="17">
        <f t="shared" ref="I68:J85" si="9">I67</f>
        <v>0</v>
      </c>
      <c r="J68" s="3">
        <f t="shared" si="9"/>
        <v>0</v>
      </c>
      <c r="K68" s="13">
        <f t="shared" ca="1" si="6"/>
        <v>45315</v>
      </c>
      <c r="M68" s="15">
        <f t="shared" si="7"/>
        <v>0</v>
      </c>
      <c r="O68" s="12">
        <v>1</v>
      </c>
      <c r="P68" s="12"/>
      <c r="Q68" s="12" t="s">
        <v>37</v>
      </c>
      <c r="R68" s="12" t="s">
        <v>318</v>
      </c>
      <c r="T68" s="20" t="s">
        <v>319</v>
      </c>
      <c r="U68" s="16" t="s">
        <v>323</v>
      </c>
      <c r="X68" s="3" t="s">
        <v>320</v>
      </c>
      <c r="Y68" s="71">
        <f t="shared" ref="Y68:Y85" si="10">Y67</f>
        <v>54.29999999999999</v>
      </c>
      <c r="Z68" s="3" t="s">
        <v>321</v>
      </c>
      <c r="AA68" s="3" t="str">
        <f>'Summer S 2024'!$P$5</f>
        <v xml:space="preserve">  </v>
      </c>
      <c r="AB68" s="19"/>
    </row>
    <row r="69" spans="1:28" x14ac:dyDescent="0.35">
      <c r="A69" s="12" t="s">
        <v>324</v>
      </c>
      <c r="B69" s="12" t="s">
        <v>315</v>
      </c>
      <c r="C69" s="12" t="s">
        <v>316</v>
      </c>
      <c r="D69" s="12" t="s">
        <v>317</v>
      </c>
      <c r="E69" s="3">
        <f t="shared" si="8"/>
        <v>0</v>
      </c>
      <c r="F69" s="21" t="s">
        <v>229</v>
      </c>
      <c r="H69" s="14">
        <f>VLOOKUP(F69,'Summer S 2024'!$A$13:$H$96,8,FALSE)</f>
        <v>0</v>
      </c>
      <c r="I69" s="17">
        <f t="shared" si="9"/>
        <v>0</v>
      </c>
      <c r="J69" s="3">
        <f t="shared" si="9"/>
        <v>0</v>
      </c>
      <c r="K69" s="13">
        <f t="shared" ca="1" si="6"/>
        <v>45315</v>
      </c>
      <c r="M69" s="15">
        <f t="shared" si="7"/>
        <v>0</v>
      </c>
      <c r="O69" s="12">
        <v>1</v>
      </c>
      <c r="P69" s="12"/>
      <c r="Q69" s="12" t="s">
        <v>37</v>
      </c>
      <c r="R69" s="12" t="s">
        <v>318</v>
      </c>
      <c r="T69" s="20" t="s">
        <v>319</v>
      </c>
      <c r="U69" s="16" t="s">
        <v>323</v>
      </c>
      <c r="X69" s="3" t="s">
        <v>320</v>
      </c>
      <c r="Y69" s="71">
        <f t="shared" si="10"/>
        <v>54.29999999999999</v>
      </c>
      <c r="Z69" s="3" t="s">
        <v>321</v>
      </c>
      <c r="AA69" s="3" t="str">
        <f>'Summer S 2024'!$P$5</f>
        <v xml:space="preserve">  </v>
      </c>
      <c r="AB69" s="19"/>
    </row>
    <row r="70" spans="1:28" x14ac:dyDescent="0.35">
      <c r="A70" s="12" t="s">
        <v>324</v>
      </c>
      <c r="B70" s="12" t="s">
        <v>315</v>
      </c>
      <c r="C70" s="12" t="s">
        <v>316</v>
      </c>
      <c r="D70" s="12" t="s">
        <v>317</v>
      </c>
      <c r="E70" s="3">
        <f t="shared" si="8"/>
        <v>0</v>
      </c>
      <c r="F70" s="21" t="s">
        <v>232</v>
      </c>
      <c r="H70" s="14">
        <f>VLOOKUP(F70,'Summer S 2024'!$A$13:$H$96,8,FALSE)</f>
        <v>0</v>
      </c>
      <c r="I70" s="17">
        <f t="shared" si="9"/>
        <v>0</v>
      </c>
      <c r="J70" s="3">
        <f t="shared" si="9"/>
        <v>0</v>
      </c>
      <c r="K70" s="13">
        <f t="shared" ca="1" si="6"/>
        <v>45315</v>
      </c>
      <c r="M70" s="15">
        <f t="shared" si="7"/>
        <v>0</v>
      </c>
      <c r="O70" s="12">
        <v>1</v>
      </c>
      <c r="P70" s="12"/>
      <c r="Q70" s="12" t="s">
        <v>37</v>
      </c>
      <c r="R70" s="12" t="s">
        <v>318</v>
      </c>
      <c r="T70" s="20" t="s">
        <v>319</v>
      </c>
      <c r="U70" s="16" t="s">
        <v>323</v>
      </c>
      <c r="X70" s="3" t="s">
        <v>320</v>
      </c>
      <c r="Y70" s="71">
        <f t="shared" si="10"/>
        <v>54.29999999999999</v>
      </c>
      <c r="Z70" s="3" t="s">
        <v>321</v>
      </c>
      <c r="AA70" s="3" t="str">
        <f>'Summer S 2024'!$P$5</f>
        <v xml:space="preserve">  </v>
      </c>
      <c r="AB70" s="19"/>
    </row>
    <row r="71" spans="1:28" x14ac:dyDescent="0.35">
      <c r="A71" s="12" t="s">
        <v>324</v>
      </c>
      <c r="B71" s="12" t="s">
        <v>315</v>
      </c>
      <c r="C71" s="12" t="s">
        <v>316</v>
      </c>
      <c r="D71" s="12" t="s">
        <v>317</v>
      </c>
      <c r="E71" s="3">
        <f t="shared" si="8"/>
        <v>0</v>
      </c>
      <c r="F71" s="21" t="s">
        <v>234</v>
      </c>
      <c r="H71" s="14">
        <f>VLOOKUP(F71,'Summer S 2024'!$A$13:$H$96,8,FALSE)</f>
        <v>0</v>
      </c>
      <c r="I71" s="17">
        <f t="shared" si="9"/>
        <v>0</v>
      </c>
      <c r="J71" s="3">
        <f t="shared" si="9"/>
        <v>0</v>
      </c>
      <c r="K71" s="13">
        <f t="shared" ca="1" si="6"/>
        <v>45315</v>
      </c>
      <c r="M71" s="15">
        <f t="shared" si="7"/>
        <v>0</v>
      </c>
      <c r="O71" s="12">
        <v>1</v>
      </c>
      <c r="P71" s="12"/>
      <c r="Q71" s="12" t="s">
        <v>37</v>
      </c>
      <c r="R71" s="12" t="s">
        <v>318</v>
      </c>
      <c r="T71" s="20" t="s">
        <v>319</v>
      </c>
      <c r="U71" s="16" t="s">
        <v>323</v>
      </c>
      <c r="X71" s="3" t="s">
        <v>320</v>
      </c>
      <c r="Y71" s="71">
        <f t="shared" si="10"/>
        <v>54.29999999999999</v>
      </c>
      <c r="Z71" s="3" t="s">
        <v>321</v>
      </c>
      <c r="AA71" s="3" t="str">
        <f>'Summer S 2024'!$P$5</f>
        <v xml:space="preserve">  </v>
      </c>
      <c r="AB71" s="19"/>
    </row>
    <row r="72" spans="1:28" x14ac:dyDescent="0.35">
      <c r="A72" s="12" t="s">
        <v>324</v>
      </c>
      <c r="B72" s="12" t="s">
        <v>315</v>
      </c>
      <c r="C72" s="12" t="s">
        <v>316</v>
      </c>
      <c r="D72" s="12" t="s">
        <v>317</v>
      </c>
      <c r="E72" s="3">
        <f t="shared" si="8"/>
        <v>0</v>
      </c>
      <c r="F72" s="21" t="s">
        <v>238</v>
      </c>
      <c r="H72" s="14">
        <f>VLOOKUP(F72,'Summer S 2024'!$A$13:$H$96,8,FALSE)</f>
        <v>0</v>
      </c>
      <c r="I72" s="17">
        <f t="shared" si="9"/>
        <v>0</v>
      </c>
      <c r="J72" s="3">
        <f t="shared" si="9"/>
        <v>0</v>
      </c>
      <c r="K72" s="13">
        <f t="shared" ca="1" si="6"/>
        <v>45315</v>
      </c>
      <c r="M72" s="15">
        <f t="shared" si="7"/>
        <v>0</v>
      </c>
      <c r="O72" s="12">
        <v>1</v>
      </c>
      <c r="P72" s="12"/>
      <c r="Q72" s="12" t="s">
        <v>37</v>
      </c>
      <c r="R72" s="12" t="s">
        <v>318</v>
      </c>
      <c r="T72" s="20" t="s">
        <v>319</v>
      </c>
      <c r="U72" s="16" t="s">
        <v>323</v>
      </c>
      <c r="X72" s="3" t="s">
        <v>320</v>
      </c>
      <c r="Y72" s="71">
        <f t="shared" si="10"/>
        <v>54.29999999999999</v>
      </c>
      <c r="Z72" s="3" t="s">
        <v>321</v>
      </c>
      <c r="AA72" s="3" t="str">
        <f>'Summer S 2024'!$P$5</f>
        <v xml:space="preserve">  </v>
      </c>
      <c r="AB72" s="19"/>
    </row>
    <row r="73" spans="1:28" x14ac:dyDescent="0.35">
      <c r="A73" s="12" t="s">
        <v>324</v>
      </c>
      <c r="B73" s="12" t="s">
        <v>315</v>
      </c>
      <c r="C73" s="12" t="s">
        <v>316</v>
      </c>
      <c r="D73" s="12" t="s">
        <v>317</v>
      </c>
      <c r="E73" s="3">
        <f t="shared" si="8"/>
        <v>0</v>
      </c>
      <c r="F73" s="21" t="s">
        <v>241</v>
      </c>
      <c r="H73" s="14">
        <f>VLOOKUP(F73,'Summer S 2024'!$A$13:$H$96,8,FALSE)</f>
        <v>0</v>
      </c>
      <c r="I73" s="17">
        <f t="shared" si="9"/>
        <v>0</v>
      </c>
      <c r="J73" s="3">
        <f t="shared" si="9"/>
        <v>0</v>
      </c>
      <c r="K73" s="13">
        <f t="shared" ca="1" si="6"/>
        <v>45315</v>
      </c>
      <c r="M73" s="15">
        <f t="shared" si="7"/>
        <v>0</v>
      </c>
      <c r="O73" s="12">
        <v>1</v>
      </c>
      <c r="Q73" s="12" t="s">
        <v>37</v>
      </c>
      <c r="R73" s="12" t="s">
        <v>318</v>
      </c>
      <c r="T73" s="20" t="s">
        <v>319</v>
      </c>
      <c r="U73" s="16" t="s">
        <v>323</v>
      </c>
      <c r="X73" s="3" t="s">
        <v>320</v>
      </c>
      <c r="Y73" s="71">
        <f t="shared" si="10"/>
        <v>54.29999999999999</v>
      </c>
      <c r="Z73" s="3" t="s">
        <v>321</v>
      </c>
      <c r="AA73" s="3" t="str">
        <f>'Summer S 2024'!$P$5</f>
        <v xml:space="preserve">  </v>
      </c>
      <c r="AB73" s="19"/>
    </row>
    <row r="74" spans="1:28" x14ac:dyDescent="0.35">
      <c r="A74" s="12" t="s">
        <v>324</v>
      </c>
      <c r="B74" s="12" t="s">
        <v>315</v>
      </c>
      <c r="C74" s="12" t="s">
        <v>316</v>
      </c>
      <c r="D74" s="12" t="s">
        <v>317</v>
      </c>
      <c r="E74" s="3">
        <f t="shared" si="8"/>
        <v>0</v>
      </c>
      <c r="F74" s="21" t="s">
        <v>244</v>
      </c>
      <c r="H74" s="14">
        <f>VLOOKUP(F74,'Summer S 2024'!$A$13:$H$96,8,FALSE)</f>
        <v>0</v>
      </c>
      <c r="I74" s="17">
        <f t="shared" si="9"/>
        <v>0</v>
      </c>
      <c r="J74" s="3">
        <f t="shared" si="9"/>
        <v>0</v>
      </c>
      <c r="K74" s="13">
        <f t="shared" ca="1" si="6"/>
        <v>45315</v>
      </c>
      <c r="M74" s="15">
        <f t="shared" si="7"/>
        <v>0</v>
      </c>
      <c r="O74" s="12">
        <v>1</v>
      </c>
      <c r="Q74" s="12" t="s">
        <v>37</v>
      </c>
      <c r="R74" s="12" t="s">
        <v>318</v>
      </c>
      <c r="T74" s="20" t="s">
        <v>319</v>
      </c>
      <c r="U74" s="16" t="s">
        <v>323</v>
      </c>
      <c r="X74" s="3" t="s">
        <v>320</v>
      </c>
      <c r="Y74" s="71">
        <f t="shared" si="10"/>
        <v>54.29999999999999</v>
      </c>
      <c r="Z74" s="3" t="s">
        <v>321</v>
      </c>
      <c r="AA74" s="3" t="str">
        <f>'Summer S 2024'!$P$5</f>
        <v xml:space="preserve">  </v>
      </c>
      <c r="AB74" s="19"/>
    </row>
    <row r="75" spans="1:28" x14ac:dyDescent="0.35">
      <c r="A75" s="12" t="s">
        <v>324</v>
      </c>
      <c r="B75" s="12" t="s">
        <v>315</v>
      </c>
      <c r="C75" s="12" t="s">
        <v>316</v>
      </c>
      <c r="D75" s="12" t="s">
        <v>317</v>
      </c>
      <c r="E75" s="3">
        <f t="shared" si="8"/>
        <v>0</v>
      </c>
      <c r="F75" s="21" t="s">
        <v>247</v>
      </c>
      <c r="H75" s="14">
        <f>VLOOKUP(F75,'Summer S 2024'!$A$13:$H$96,8,FALSE)</f>
        <v>0</v>
      </c>
      <c r="I75" s="17">
        <f t="shared" si="9"/>
        <v>0</v>
      </c>
      <c r="J75" s="3">
        <f t="shared" si="9"/>
        <v>0</v>
      </c>
      <c r="K75" s="13">
        <f t="shared" ca="1" si="6"/>
        <v>45315</v>
      </c>
      <c r="M75" s="15">
        <f t="shared" si="7"/>
        <v>0</v>
      </c>
      <c r="O75" s="12">
        <v>1</v>
      </c>
      <c r="Q75" s="12" t="s">
        <v>37</v>
      </c>
      <c r="R75" s="12" t="s">
        <v>318</v>
      </c>
      <c r="T75" s="20" t="s">
        <v>319</v>
      </c>
      <c r="U75" s="16" t="s">
        <v>323</v>
      </c>
      <c r="X75" s="3" t="s">
        <v>320</v>
      </c>
      <c r="Y75" s="71">
        <f t="shared" si="10"/>
        <v>54.29999999999999</v>
      </c>
      <c r="Z75" s="3" t="s">
        <v>321</v>
      </c>
      <c r="AA75" s="3" t="str">
        <f>'Summer S 2024'!$P$5</f>
        <v xml:space="preserve">  </v>
      </c>
      <c r="AB75" s="19"/>
    </row>
    <row r="76" spans="1:28" x14ac:dyDescent="0.35">
      <c r="A76" s="12" t="s">
        <v>324</v>
      </c>
      <c r="B76" s="12" t="s">
        <v>315</v>
      </c>
      <c r="C76" s="12" t="s">
        <v>316</v>
      </c>
      <c r="D76" s="12" t="s">
        <v>317</v>
      </c>
      <c r="E76" s="3">
        <f t="shared" si="8"/>
        <v>0</v>
      </c>
      <c r="F76" s="21" t="s">
        <v>250</v>
      </c>
      <c r="H76" s="14">
        <f>VLOOKUP(F76,'Summer S 2024'!$A$13:$H$96,8,FALSE)</f>
        <v>0</v>
      </c>
      <c r="I76" s="17">
        <f t="shared" si="9"/>
        <v>0</v>
      </c>
      <c r="J76" s="3">
        <f t="shared" si="9"/>
        <v>0</v>
      </c>
      <c r="K76" s="13">
        <f t="shared" ca="1" si="6"/>
        <v>45315</v>
      </c>
      <c r="M76" s="15">
        <f t="shared" si="7"/>
        <v>0</v>
      </c>
      <c r="O76" s="12">
        <v>1</v>
      </c>
      <c r="Q76" s="12" t="s">
        <v>37</v>
      </c>
      <c r="R76" s="12" t="s">
        <v>318</v>
      </c>
      <c r="T76" s="20" t="s">
        <v>319</v>
      </c>
      <c r="U76" s="16" t="s">
        <v>323</v>
      </c>
      <c r="X76" s="3" t="s">
        <v>320</v>
      </c>
      <c r="Y76" s="71">
        <f t="shared" si="10"/>
        <v>54.29999999999999</v>
      </c>
      <c r="Z76" s="3" t="s">
        <v>321</v>
      </c>
      <c r="AA76" s="3" t="str">
        <f>'Summer S 2024'!$P$5</f>
        <v xml:space="preserve">  </v>
      </c>
      <c r="AB76" s="19"/>
    </row>
    <row r="77" spans="1:28" x14ac:dyDescent="0.35">
      <c r="A77" s="12" t="s">
        <v>324</v>
      </c>
      <c r="B77" s="12" t="s">
        <v>315</v>
      </c>
      <c r="C77" s="12" t="s">
        <v>316</v>
      </c>
      <c r="D77" s="12" t="s">
        <v>317</v>
      </c>
      <c r="E77" s="3">
        <f t="shared" si="8"/>
        <v>0</v>
      </c>
      <c r="F77" s="21" t="s">
        <v>253</v>
      </c>
      <c r="H77" s="14">
        <f>VLOOKUP(F77,'Summer S 2024'!$A$13:$H$96,8,FALSE)</f>
        <v>0</v>
      </c>
      <c r="I77" s="17">
        <f t="shared" si="9"/>
        <v>0</v>
      </c>
      <c r="J77" s="3">
        <f t="shared" si="9"/>
        <v>0</v>
      </c>
      <c r="K77" s="13">
        <f t="shared" ca="1" si="6"/>
        <v>45315</v>
      </c>
      <c r="M77" s="15">
        <f t="shared" si="7"/>
        <v>0</v>
      </c>
      <c r="O77" s="12">
        <v>1</v>
      </c>
      <c r="Q77" s="12" t="s">
        <v>37</v>
      </c>
      <c r="R77" s="12" t="s">
        <v>318</v>
      </c>
      <c r="T77" s="20" t="s">
        <v>319</v>
      </c>
      <c r="U77" s="16" t="s">
        <v>323</v>
      </c>
      <c r="X77" s="3" t="s">
        <v>320</v>
      </c>
      <c r="Y77" s="71">
        <f t="shared" si="10"/>
        <v>54.29999999999999</v>
      </c>
      <c r="Z77" s="3" t="s">
        <v>321</v>
      </c>
      <c r="AA77" s="3" t="str">
        <f>'Summer S 2024'!$P$5</f>
        <v xml:space="preserve">  </v>
      </c>
      <c r="AB77" s="19"/>
    </row>
    <row r="78" spans="1:28" x14ac:dyDescent="0.35">
      <c r="A78" s="12" t="s">
        <v>324</v>
      </c>
      <c r="B78" s="12" t="s">
        <v>315</v>
      </c>
      <c r="C78" s="12" t="s">
        <v>316</v>
      </c>
      <c r="D78" s="12" t="s">
        <v>317</v>
      </c>
      <c r="E78" s="3">
        <f t="shared" si="8"/>
        <v>0</v>
      </c>
      <c r="F78" s="21" t="s">
        <v>256</v>
      </c>
      <c r="H78" s="14">
        <f>VLOOKUP(F78,'Summer S 2024'!$A$13:$H$96,8,FALSE)</f>
        <v>0</v>
      </c>
      <c r="I78" s="17">
        <f t="shared" si="9"/>
        <v>0</v>
      </c>
      <c r="J78" s="3">
        <f t="shared" si="9"/>
        <v>0</v>
      </c>
      <c r="K78" s="13">
        <f t="shared" ca="1" si="6"/>
        <v>45315</v>
      </c>
      <c r="M78" s="15">
        <f t="shared" si="7"/>
        <v>0</v>
      </c>
      <c r="O78" s="12">
        <v>1</v>
      </c>
      <c r="Q78" s="12" t="s">
        <v>37</v>
      </c>
      <c r="R78" s="12" t="s">
        <v>318</v>
      </c>
      <c r="T78" s="20" t="s">
        <v>319</v>
      </c>
      <c r="U78" s="16" t="s">
        <v>323</v>
      </c>
      <c r="X78" s="3" t="s">
        <v>320</v>
      </c>
      <c r="Y78" s="71">
        <f t="shared" si="10"/>
        <v>54.29999999999999</v>
      </c>
      <c r="Z78" s="3" t="s">
        <v>321</v>
      </c>
      <c r="AA78" s="3" t="str">
        <f>'Summer S 2024'!$P$5</f>
        <v xml:space="preserve">  </v>
      </c>
      <c r="AB78" s="19"/>
    </row>
    <row r="79" spans="1:28" x14ac:dyDescent="0.35">
      <c r="A79" s="12" t="s">
        <v>324</v>
      </c>
      <c r="B79" s="12" t="s">
        <v>315</v>
      </c>
      <c r="C79" s="12" t="s">
        <v>316</v>
      </c>
      <c r="D79" s="12" t="s">
        <v>317</v>
      </c>
      <c r="E79" s="3">
        <f t="shared" si="8"/>
        <v>0</v>
      </c>
      <c r="F79" s="21" t="s">
        <v>259</v>
      </c>
      <c r="H79" s="14">
        <f>VLOOKUP(F79,'Summer S 2024'!$A$13:$H$96,8,FALSE)</f>
        <v>0</v>
      </c>
      <c r="I79" s="17">
        <f t="shared" si="9"/>
        <v>0</v>
      </c>
      <c r="J79" s="3">
        <f t="shared" si="9"/>
        <v>0</v>
      </c>
      <c r="K79" s="13">
        <f t="shared" ca="1" si="6"/>
        <v>45315</v>
      </c>
      <c r="M79" s="15">
        <f t="shared" si="7"/>
        <v>0</v>
      </c>
      <c r="O79" s="12">
        <v>1</v>
      </c>
      <c r="Q79" s="12" t="s">
        <v>37</v>
      </c>
      <c r="R79" s="12" t="s">
        <v>318</v>
      </c>
      <c r="T79" s="20" t="s">
        <v>319</v>
      </c>
      <c r="U79" s="16" t="s">
        <v>323</v>
      </c>
      <c r="X79" s="3" t="s">
        <v>320</v>
      </c>
      <c r="Y79" s="71">
        <f t="shared" si="10"/>
        <v>54.29999999999999</v>
      </c>
      <c r="Z79" s="3" t="s">
        <v>321</v>
      </c>
      <c r="AA79" s="3" t="str">
        <f>'Summer S 2024'!$P$5</f>
        <v xml:space="preserve">  </v>
      </c>
      <c r="AB79" s="19"/>
    </row>
    <row r="80" spans="1:28" x14ac:dyDescent="0.35">
      <c r="A80" s="12" t="s">
        <v>324</v>
      </c>
      <c r="B80" s="12" t="s">
        <v>315</v>
      </c>
      <c r="C80" s="12" t="s">
        <v>316</v>
      </c>
      <c r="D80" s="12" t="s">
        <v>317</v>
      </c>
      <c r="E80" s="3">
        <f t="shared" si="8"/>
        <v>0</v>
      </c>
      <c r="F80" s="21" t="s">
        <v>262</v>
      </c>
      <c r="H80" s="14">
        <f>VLOOKUP(F80,'Summer S 2024'!$A$13:$H$96,8,FALSE)</f>
        <v>0</v>
      </c>
      <c r="I80" s="17">
        <f t="shared" si="9"/>
        <v>0</v>
      </c>
      <c r="J80" s="3">
        <f t="shared" si="9"/>
        <v>0</v>
      </c>
      <c r="K80" s="13">
        <f t="shared" ca="1" si="6"/>
        <v>45315</v>
      </c>
      <c r="M80" s="15">
        <f t="shared" ref="M80:M85" si="11">E80</f>
        <v>0</v>
      </c>
      <c r="O80" s="12">
        <v>1</v>
      </c>
      <c r="Q80" s="12" t="s">
        <v>37</v>
      </c>
      <c r="R80" s="12" t="s">
        <v>318</v>
      </c>
      <c r="T80" s="20" t="s">
        <v>319</v>
      </c>
      <c r="U80" s="16" t="s">
        <v>323</v>
      </c>
      <c r="X80" s="3" t="s">
        <v>320</v>
      </c>
      <c r="Y80" s="71">
        <f t="shared" si="10"/>
        <v>54.29999999999999</v>
      </c>
      <c r="Z80" s="3" t="s">
        <v>321</v>
      </c>
      <c r="AA80" s="3" t="str">
        <f>'Summer S 2024'!$P$5</f>
        <v xml:space="preserve">  </v>
      </c>
      <c r="AB80" s="19"/>
    </row>
    <row r="81" spans="1:28" x14ac:dyDescent="0.35">
      <c r="A81" s="12" t="s">
        <v>324</v>
      </c>
      <c r="B81" s="12" t="s">
        <v>315</v>
      </c>
      <c r="C81" s="12" t="s">
        <v>316</v>
      </c>
      <c r="D81" s="12" t="s">
        <v>317</v>
      </c>
      <c r="E81" s="3">
        <f t="shared" si="8"/>
        <v>0</v>
      </c>
      <c r="F81" s="21" t="s">
        <v>265</v>
      </c>
      <c r="H81" s="14">
        <f>VLOOKUP(F81,'Summer S 2024'!$A$13:$H$96,8,FALSE)</f>
        <v>0</v>
      </c>
      <c r="I81" s="17">
        <f t="shared" si="9"/>
        <v>0</v>
      </c>
      <c r="J81" s="3">
        <f t="shared" si="9"/>
        <v>0</v>
      </c>
      <c r="K81" s="13">
        <f t="shared" ca="1" si="6"/>
        <v>45315</v>
      </c>
      <c r="M81" s="15">
        <f t="shared" si="11"/>
        <v>0</v>
      </c>
      <c r="O81" s="12">
        <v>1</v>
      </c>
      <c r="Q81" s="12" t="s">
        <v>37</v>
      </c>
      <c r="R81" s="12" t="s">
        <v>318</v>
      </c>
      <c r="T81" s="20" t="s">
        <v>319</v>
      </c>
      <c r="U81" s="16" t="s">
        <v>323</v>
      </c>
      <c r="X81" s="3" t="s">
        <v>320</v>
      </c>
      <c r="Y81" s="71">
        <f t="shared" si="10"/>
        <v>54.29999999999999</v>
      </c>
      <c r="Z81" s="3" t="s">
        <v>321</v>
      </c>
      <c r="AA81" s="3" t="str">
        <f>'Summer S 2024'!$P$5</f>
        <v xml:space="preserve">  </v>
      </c>
      <c r="AB81" s="19"/>
    </row>
    <row r="82" spans="1:28" x14ac:dyDescent="0.35">
      <c r="A82" s="12" t="s">
        <v>324</v>
      </c>
      <c r="B82" s="12" t="s">
        <v>315</v>
      </c>
      <c r="C82" s="12" t="s">
        <v>316</v>
      </c>
      <c r="D82" s="12" t="s">
        <v>317</v>
      </c>
      <c r="E82" s="3">
        <f t="shared" si="8"/>
        <v>0</v>
      </c>
      <c r="F82" s="21" t="s">
        <v>268</v>
      </c>
      <c r="H82" s="14">
        <f>VLOOKUP(F82,'Summer S 2024'!$A$13:$H$96,8,FALSE)</f>
        <v>0</v>
      </c>
      <c r="I82" s="17">
        <f t="shared" si="9"/>
        <v>0</v>
      </c>
      <c r="J82" s="3">
        <f t="shared" si="9"/>
        <v>0</v>
      </c>
      <c r="K82" s="13">
        <f t="shared" ca="1" si="6"/>
        <v>45315</v>
      </c>
      <c r="M82" s="15">
        <f t="shared" si="11"/>
        <v>0</v>
      </c>
      <c r="O82" s="12">
        <v>1</v>
      </c>
      <c r="Q82" s="12" t="s">
        <v>37</v>
      </c>
      <c r="R82" s="12" t="s">
        <v>318</v>
      </c>
      <c r="T82" s="20" t="s">
        <v>319</v>
      </c>
      <c r="U82" s="16" t="s">
        <v>323</v>
      </c>
      <c r="X82" s="3" t="s">
        <v>320</v>
      </c>
      <c r="Y82" s="71">
        <f t="shared" si="10"/>
        <v>54.29999999999999</v>
      </c>
      <c r="Z82" s="3" t="s">
        <v>321</v>
      </c>
      <c r="AA82" s="3" t="str">
        <f>'Summer S 2024'!$P$5</f>
        <v xml:space="preserve">  </v>
      </c>
      <c r="AB82" s="19"/>
    </row>
    <row r="83" spans="1:28" x14ac:dyDescent="0.35">
      <c r="A83" s="12" t="s">
        <v>324</v>
      </c>
      <c r="B83" s="12" t="s">
        <v>315</v>
      </c>
      <c r="C83" s="12" t="s">
        <v>316</v>
      </c>
      <c r="D83" s="12" t="s">
        <v>317</v>
      </c>
      <c r="E83" s="3">
        <f t="shared" si="8"/>
        <v>0</v>
      </c>
      <c r="F83" s="21" t="s">
        <v>271</v>
      </c>
      <c r="H83" s="14">
        <f>VLOOKUP(F83,'Summer S 2024'!$A$13:$H$96,8,FALSE)</f>
        <v>0</v>
      </c>
      <c r="I83" s="17">
        <f t="shared" si="9"/>
        <v>0</v>
      </c>
      <c r="J83" s="3">
        <f t="shared" si="9"/>
        <v>0</v>
      </c>
      <c r="K83" s="13">
        <f t="shared" ca="1" si="6"/>
        <v>45315</v>
      </c>
      <c r="M83" s="15">
        <f t="shared" si="11"/>
        <v>0</v>
      </c>
      <c r="O83" s="12">
        <v>1</v>
      </c>
      <c r="Q83" s="12" t="s">
        <v>37</v>
      </c>
      <c r="R83" s="12" t="s">
        <v>318</v>
      </c>
      <c r="T83" s="20" t="s">
        <v>319</v>
      </c>
      <c r="U83" s="16" t="s">
        <v>323</v>
      </c>
      <c r="X83" s="3" t="s">
        <v>320</v>
      </c>
      <c r="Y83" s="71">
        <f t="shared" si="10"/>
        <v>54.29999999999999</v>
      </c>
      <c r="Z83" s="3" t="s">
        <v>321</v>
      </c>
      <c r="AA83" s="3" t="str">
        <f>'Summer S 2024'!$P$5</f>
        <v xml:space="preserve">  </v>
      </c>
      <c r="AB83" s="19"/>
    </row>
    <row r="84" spans="1:28" x14ac:dyDescent="0.35">
      <c r="A84" s="12" t="s">
        <v>324</v>
      </c>
      <c r="B84" s="12" t="s">
        <v>315</v>
      </c>
      <c r="C84" s="12" t="s">
        <v>316</v>
      </c>
      <c r="D84" s="12" t="s">
        <v>317</v>
      </c>
      <c r="E84" s="3">
        <f t="shared" si="8"/>
        <v>0</v>
      </c>
      <c r="F84" s="21" t="s">
        <v>274</v>
      </c>
      <c r="H84" s="14">
        <f>VLOOKUP(F84,'Summer S 2024'!$A$13:$H$96,8,FALSE)</f>
        <v>0</v>
      </c>
      <c r="I84" s="17">
        <f t="shared" si="9"/>
        <v>0</v>
      </c>
      <c r="J84" s="3">
        <f t="shared" si="9"/>
        <v>0</v>
      </c>
      <c r="K84" s="13">
        <f t="shared" ca="1" si="6"/>
        <v>45315</v>
      </c>
      <c r="M84" s="15">
        <f t="shared" si="11"/>
        <v>0</v>
      </c>
      <c r="O84" s="12">
        <v>1</v>
      </c>
      <c r="Q84" s="12" t="s">
        <v>37</v>
      </c>
      <c r="R84" s="12" t="s">
        <v>318</v>
      </c>
      <c r="T84" s="20" t="s">
        <v>319</v>
      </c>
      <c r="U84" s="16" t="s">
        <v>323</v>
      </c>
      <c r="X84" s="3" t="s">
        <v>320</v>
      </c>
      <c r="Y84" s="71">
        <f t="shared" si="10"/>
        <v>54.29999999999999</v>
      </c>
      <c r="Z84" s="3" t="s">
        <v>321</v>
      </c>
      <c r="AA84" s="3" t="str">
        <f>'Summer S 2024'!$P$5</f>
        <v xml:space="preserve">  </v>
      </c>
      <c r="AB84" s="19"/>
    </row>
    <row r="85" spans="1:28" x14ac:dyDescent="0.35">
      <c r="A85" s="12" t="s">
        <v>324</v>
      </c>
      <c r="B85" s="12" t="s">
        <v>315</v>
      </c>
      <c r="C85" s="12" t="s">
        <v>316</v>
      </c>
      <c r="D85" s="12" t="s">
        <v>317</v>
      </c>
      <c r="E85" s="3">
        <f t="shared" si="8"/>
        <v>0</v>
      </c>
      <c r="F85" s="21" t="s">
        <v>277</v>
      </c>
      <c r="H85" s="14">
        <f>VLOOKUP(F85,'Summer S 2024'!$A$13:$H$96,8,FALSE)</f>
        <v>0</v>
      </c>
      <c r="I85" s="17">
        <f t="shared" si="9"/>
        <v>0</v>
      </c>
      <c r="J85" s="3">
        <f t="shared" si="9"/>
        <v>0</v>
      </c>
      <c r="K85" s="13">
        <f t="shared" ca="1" si="6"/>
        <v>45315</v>
      </c>
      <c r="M85" s="15">
        <f t="shared" si="11"/>
        <v>0</v>
      </c>
      <c r="O85" s="12">
        <v>1</v>
      </c>
      <c r="Q85" s="12" t="s">
        <v>37</v>
      </c>
      <c r="R85" s="12" t="s">
        <v>318</v>
      </c>
      <c r="T85" s="20" t="s">
        <v>319</v>
      </c>
      <c r="U85" s="16" t="s">
        <v>323</v>
      </c>
      <c r="X85" s="3" t="s">
        <v>320</v>
      </c>
      <c r="Y85" s="71">
        <f t="shared" si="10"/>
        <v>54.29999999999999</v>
      </c>
      <c r="Z85" s="3" t="s">
        <v>321</v>
      </c>
      <c r="AA85" s="3" t="str">
        <f>'Summer S 2024'!$P$5</f>
        <v xml:space="preserve">  </v>
      </c>
      <c r="AB85" s="19"/>
    </row>
  </sheetData>
  <autoFilter ref="A1:AH74" xr:uid="{00000000-0009-0000-0000-000001000000}"/>
  <pageMargins left="0.7" right="0.7" top="0.75" bottom="0.75" header="0.3" footer="0.3"/>
  <pageSetup orientation="portrait" r:id="rId1"/>
  <headerFooter>
    <oddFooter>&amp;C_x000D_&amp;1#&amp;"Arial"&amp;8&amp;K000000 Internal</oddFooter>
  </headerFooter>
  <customProperties>
    <customPr name="_pios_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3b61c76-6c31-491f-802e-8a8599353d52" xsi:nil="true"/>
    <lcf76f155ced4ddcb4097134ff3c332f xmlns="876f237d-cc45-4e7e-8fd9-756ef7d0cf1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448ADC14F52B4438249A0589CF2CE34" ma:contentTypeVersion="15" ma:contentTypeDescription="Opprett et nytt dokument." ma:contentTypeScope="" ma:versionID="e0fd27692d7734e7dec06ad3faf1e0b8">
  <xsd:schema xmlns:xsd="http://www.w3.org/2001/XMLSchema" xmlns:xs="http://www.w3.org/2001/XMLSchema" xmlns:p="http://schemas.microsoft.com/office/2006/metadata/properties" xmlns:ns2="876f237d-cc45-4e7e-8fd9-756ef7d0cf13" xmlns:ns3="d3b61c76-6c31-491f-802e-8a8599353d52" targetNamespace="http://schemas.microsoft.com/office/2006/metadata/properties" ma:root="true" ma:fieldsID="0752a6299693c494cbd9d7a270029460" ns2:_="" ns3:_="">
    <xsd:import namespace="876f237d-cc45-4e7e-8fd9-756ef7d0cf13"/>
    <xsd:import namespace="d3b61c76-6c31-491f-802e-8a8599353d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6f237d-cc45-4e7e-8fd9-756ef7d0cf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Bildemerkelapper" ma:readOnly="false" ma:fieldId="{5cf76f15-5ced-4ddc-b409-7134ff3c332f}" ma:taxonomyMulti="true" ma:sspId="feda2b84-7b9c-4109-bb73-211c9f8484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b61c76-6c31-491f-802e-8a8599353d5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161b19a-48db-45e3-8c40-8d761d216c0d}" ma:internalName="TaxCatchAll" ma:showField="CatchAllData" ma:web="d3b61c76-6c31-491f-802e-8a8599353d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1F37D-1591-48E6-B12F-F5BBA33688C0}">
  <ds:schemaRefs>
    <ds:schemaRef ds:uri="http://schemas.microsoft.com/office/2006/metadata/properties"/>
    <ds:schemaRef ds:uri="http://schemas.microsoft.com/office/infopath/2007/PartnerControls"/>
    <ds:schemaRef ds:uri="d3b61c76-6c31-491f-802e-8a8599353d52"/>
    <ds:schemaRef ds:uri="876f237d-cc45-4e7e-8fd9-756ef7d0cf13"/>
  </ds:schemaRefs>
</ds:datastoreItem>
</file>

<file path=customXml/itemProps2.xml><?xml version="1.0" encoding="utf-8"?>
<ds:datastoreItem xmlns:ds="http://schemas.openxmlformats.org/officeDocument/2006/customXml" ds:itemID="{24AE4342-6AA1-44F9-930F-913EEC1AF2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0125ED-A3D7-4353-80A5-369B7274AA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6f237d-cc45-4e7e-8fd9-756ef7d0cf13"/>
    <ds:schemaRef ds:uri="d3b61c76-6c31-491f-802e-8a8599353d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006a9c5-d130-408c-bc8e-3b5ecdb17aa0}" enabled="1" method="Standard" siteId="{8d4b558f-7b2e-40ba-ad1f-e04d79e6265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Summer S 2024</vt:lpstr>
      <vt:lpstr>Upload</vt:lpstr>
      <vt:lpstr>'Summer S 2024'!Utskriftsområde</vt:lpstr>
      <vt:lpstr>'Summer S 2024'!Utskriftstitler</vt:lpstr>
    </vt:vector>
  </TitlesOfParts>
  <Manager/>
  <Company>Continental AG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Summerstar 3 Preise</dc:title>
  <dc:subject/>
  <dc:creator>Brodthage</dc:creator>
  <cp:keywords/>
  <dc:description/>
  <cp:lastModifiedBy>Geir Holmberg</cp:lastModifiedBy>
  <cp:revision/>
  <dcterms:created xsi:type="dcterms:W3CDTF">2014-10-22T14:06:44Z</dcterms:created>
  <dcterms:modified xsi:type="dcterms:W3CDTF">2024-01-24T11:48:55Z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0x010100E448ADC14F52B4438249A0589CF2CE34</vt:lpwstr>
  </property>
  <property fmtid="{D5CDD505-2E9C-101B-9397-08002B2CF9AE}" pid="3" name="BExAnalyzer_OldName">
    <vt:lpwstr>Best skj Summerstar 2018_v2.xlsx</vt:lpwstr>
  </property>
  <property fmtid="{D5CDD505-2E9C-101B-9397-08002B2CF9AE}" pid="4" name="MSIP_Label_6006a9c5-d130-408c-bc8e-3b5ecdb17aa0_Enabled">
    <vt:lpwstr>true</vt:lpwstr>
  </property>
  <property fmtid="{D5CDD505-2E9C-101B-9397-08002B2CF9AE}" pid="5" name="MSIP_Label_6006a9c5-d130-408c-bc8e-3b5ecdb17aa0_SetDate">
    <vt:lpwstr>2022-06-14T09:47:38Z</vt:lpwstr>
  </property>
  <property fmtid="{D5CDD505-2E9C-101B-9397-08002B2CF9AE}" pid="6" name="MSIP_Label_6006a9c5-d130-408c-bc8e-3b5ecdb17aa0_Method">
    <vt:lpwstr>Standard</vt:lpwstr>
  </property>
  <property fmtid="{D5CDD505-2E9C-101B-9397-08002B2CF9AE}" pid="7" name="MSIP_Label_6006a9c5-d130-408c-bc8e-3b5ecdb17aa0_Name">
    <vt:lpwstr>Recipients Have Full Control​</vt:lpwstr>
  </property>
  <property fmtid="{D5CDD505-2E9C-101B-9397-08002B2CF9AE}" pid="8" name="MSIP_Label_6006a9c5-d130-408c-bc8e-3b5ecdb17aa0_SiteId">
    <vt:lpwstr>8d4b558f-7b2e-40ba-ad1f-e04d79e6265a</vt:lpwstr>
  </property>
  <property fmtid="{D5CDD505-2E9C-101B-9397-08002B2CF9AE}" pid="9" name="MSIP_Label_6006a9c5-d130-408c-bc8e-3b5ecdb17aa0_ActionId">
    <vt:lpwstr>67bf7379-62b3-4077-9ca7-b82285392038</vt:lpwstr>
  </property>
  <property fmtid="{D5CDD505-2E9C-101B-9397-08002B2CF9AE}" pid="10" name="MSIP_Label_6006a9c5-d130-408c-bc8e-3b5ecdb17aa0_ContentBits">
    <vt:lpwstr>2</vt:lpwstr>
  </property>
  <property fmtid="{D5CDD505-2E9C-101B-9397-08002B2CF9AE}" pid="11" name="MediaServiceImageTags">
    <vt:lpwstr/>
  </property>
</Properties>
</file>