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POINT S Summer\"/>
    </mc:Choice>
  </mc:AlternateContent>
  <xr:revisionPtr revIDLastSave="0" documentId="13_ncr:1_{61D16D9B-AA4D-4F0D-BE33-D54E2CF358D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TPRISLISTE" sheetId="2" r:id="rId1"/>
    <sheet name="Utregninger, alt ex mva" sheetId="1" r:id="rId2"/>
  </sheets>
  <definedNames>
    <definedName name="_xlnm.Print_Area" localSheetId="0">UTPRISLISTE!$B$1:$K$104</definedName>
    <definedName name="_xlnm.Print_Area" localSheetId="1">'Utregninger, alt ex mva'!$A$1:$I$95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84" i="1"/>
  <c r="H83" i="1"/>
  <c r="H82" i="1"/>
  <c r="H79" i="1"/>
  <c r="H78" i="1"/>
  <c r="H77" i="1"/>
  <c r="H76" i="1"/>
  <c r="H75" i="1"/>
  <c r="H74" i="1"/>
  <c r="H73" i="1"/>
  <c r="H67" i="1" l="1"/>
  <c r="H66" i="1"/>
  <c r="H65" i="1"/>
  <c r="H64" i="1"/>
  <c r="H63" i="1"/>
  <c r="H62" i="1"/>
  <c r="H59" i="1"/>
  <c r="H58" i="1"/>
  <c r="H57" i="1"/>
  <c r="H56" i="1"/>
  <c r="H55" i="1"/>
  <c r="H54" i="1"/>
  <c r="H53" i="1"/>
  <c r="H52" i="1"/>
  <c r="H51" i="1"/>
  <c r="H29" i="1"/>
  <c r="F84" i="1"/>
  <c r="F83" i="1"/>
  <c r="F82" i="1"/>
  <c r="F79" i="1"/>
  <c r="F78" i="1"/>
  <c r="F77" i="1"/>
  <c r="F75" i="1"/>
  <c r="F73" i="1"/>
  <c r="F66" i="1"/>
  <c r="F64" i="1"/>
  <c r="F63" i="1"/>
  <c r="F62" i="1"/>
  <c r="F59" i="1"/>
  <c r="F58" i="1"/>
  <c r="F57" i="1"/>
  <c r="F56" i="1"/>
  <c r="F55" i="1"/>
  <c r="F54" i="1"/>
  <c r="F53" i="1"/>
  <c r="F52" i="1"/>
  <c r="F51" i="1"/>
  <c r="F29" i="1"/>
  <c r="F76" i="1"/>
  <c r="H99" i="1"/>
  <c r="F99" i="1"/>
  <c r="G99" i="1" s="1"/>
  <c r="I101" i="2" s="1"/>
  <c r="C99" i="1"/>
  <c r="D99" i="1" s="1"/>
  <c r="H98" i="1"/>
  <c r="F98" i="1"/>
  <c r="G98" i="1" s="1"/>
  <c r="I98" i="2" s="1"/>
  <c r="C98" i="1"/>
  <c r="D98" i="1" s="1"/>
  <c r="H97" i="1"/>
  <c r="F97" i="1"/>
  <c r="G97" i="1" s="1"/>
  <c r="I96" i="2" s="1"/>
  <c r="C97" i="1"/>
  <c r="D97" i="1" s="1"/>
  <c r="H96" i="1"/>
  <c r="F96" i="1"/>
  <c r="G96" i="1" s="1"/>
  <c r="I93" i="2" s="1"/>
  <c r="C96" i="1"/>
  <c r="D96" i="1" s="1"/>
  <c r="H81" i="1"/>
  <c r="F81" i="1"/>
  <c r="G81" i="1" s="1"/>
  <c r="I83" i="2" s="1"/>
  <c r="J83" i="2" s="1"/>
  <c r="K83" i="2" s="1"/>
  <c r="C81" i="1"/>
  <c r="D81" i="1" s="1"/>
  <c r="J98" i="1" l="1"/>
  <c r="J97" i="1"/>
  <c r="J81" i="1"/>
  <c r="H83" i="2"/>
  <c r="H93" i="2"/>
  <c r="H96" i="2"/>
  <c r="H98" i="2"/>
  <c r="H101" i="2"/>
  <c r="J96" i="1"/>
  <c r="J99" i="1"/>
  <c r="G63" i="1" l="1"/>
  <c r="H48" i="2" s="1"/>
  <c r="G62" i="1"/>
  <c r="H39" i="2" s="1"/>
  <c r="H61" i="1"/>
  <c r="F61" i="1"/>
  <c r="G61" i="1" s="1"/>
  <c r="H28" i="2" s="1"/>
  <c r="H60" i="1"/>
  <c r="F60" i="1"/>
  <c r="G60" i="1" s="1"/>
  <c r="H27" i="2" s="1"/>
  <c r="G59" i="1"/>
  <c r="G58" i="1"/>
  <c r="H74" i="2" s="1"/>
  <c r="G57" i="1"/>
  <c r="H66" i="2" s="1"/>
  <c r="G56" i="1"/>
  <c r="H53" i="2" s="1"/>
  <c r="G55" i="1"/>
  <c r="H73" i="2" s="1"/>
  <c r="G54" i="1"/>
  <c r="H65" i="2" s="1"/>
  <c r="G53" i="1"/>
  <c r="H52" i="2" s="1"/>
  <c r="G52" i="1"/>
  <c r="H51" i="2" s="1"/>
  <c r="G51" i="1"/>
  <c r="H50" i="1"/>
  <c r="F50" i="1"/>
  <c r="G50" i="1" s="1"/>
  <c r="H64" i="2" s="1"/>
  <c r="I43" i="2" l="1"/>
  <c r="J43" i="2" s="1"/>
  <c r="K43" i="2" s="1"/>
  <c r="H43" i="2"/>
  <c r="I75" i="2"/>
  <c r="J75" i="2" s="1"/>
  <c r="K75" i="2" s="1"/>
  <c r="H75" i="2"/>
  <c r="I27" i="2"/>
  <c r="I64" i="2"/>
  <c r="I53" i="2"/>
  <c r="I66" i="2"/>
  <c r="I39" i="2"/>
  <c r="I51" i="2"/>
  <c r="I74" i="2"/>
  <c r="I65" i="2"/>
  <c r="I73" i="2"/>
  <c r="I52" i="2"/>
  <c r="I48" i="2"/>
  <c r="G82" i="1"/>
  <c r="H68" i="2" s="1"/>
  <c r="C82" i="1"/>
  <c r="D82" i="1" s="1"/>
  <c r="H80" i="1"/>
  <c r="H72" i="1"/>
  <c r="H71" i="1"/>
  <c r="H70" i="1"/>
  <c r="H69" i="1"/>
  <c r="H68" i="1"/>
  <c r="H41" i="1"/>
  <c r="H40" i="1"/>
  <c r="H39" i="1"/>
  <c r="H38" i="1"/>
  <c r="H95" i="1"/>
  <c r="H94" i="1"/>
  <c r="H93" i="1"/>
  <c r="H92" i="1"/>
  <c r="H91" i="1"/>
  <c r="H90" i="1"/>
  <c r="H89" i="1"/>
  <c r="H88" i="1"/>
  <c r="H87" i="1"/>
  <c r="H86" i="1"/>
  <c r="H49" i="1"/>
  <c r="H48" i="1"/>
  <c r="H47" i="1"/>
  <c r="H46" i="1"/>
  <c r="H45" i="1"/>
  <c r="H44" i="1"/>
  <c r="H43" i="1"/>
  <c r="H42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95" i="1"/>
  <c r="G95" i="1" s="1"/>
  <c r="H90" i="2" s="1"/>
  <c r="F94" i="1"/>
  <c r="G94" i="1" s="1"/>
  <c r="H95" i="2" s="1"/>
  <c r="F93" i="1"/>
  <c r="G93" i="1" s="1"/>
  <c r="H99" i="2" s="1"/>
  <c r="F92" i="1"/>
  <c r="G92" i="1" s="1"/>
  <c r="H91" i="2" s="1"/>
  <c r="F91" i="1"/>
  <c r="G91" i="1" s="1"/>
  <c r="H100" i="2" s="1"/>
  <c r="F90" i="1"/>
  <c r="G90" i="1" s="1"/>
  <c r="H97" i="2" s="1"/>
  <c r="F89" i="1"/>
  <c r="G89" i="1" s="1"/>
  <c r="H94" i="2" s="1"/>
  <c r="F88" i="1"/>
  <c r="G88" i="1" s="1"/>
  <c r="H92" i="2" s="1"/>
  <c r="F87" i="1"/>
  <c r="G87" i="1" s="1"/>
  <c r="H89" i="2" s="1"/>
  <c r="F86" i="1"/>
  <c r="G86" i="1" s="1"/>
  <c r="H88" i="2" s="1"/>
  <c r="G84" i="1"/>
  <c r="H82" i="2" s="1"/>
  <c r="F42" i="1"/>
  <c r="F41" i="1"/>
  <c r="F39" i="1"/>
  <c r="F38" i="1"/>
  <c r="I28" i="2" l="1"/>
  <c r="J28" i="2" s="1"/>
  <c r="K28" i="2" s="1"/>
  <c r="J48" i="2"/>
  <c r="K48" i="2" s="1"/>
  <c r="J74" i="2"/>
  <c r="K74" i="2" s="1"/>
  <c r="J64" i="2"/>
  <c r="K64" i="2" s="1"/>
  <c r="J51" i="2"/>
  <c r="K51" i="2" s="1"/>
  <c r="J27" i="2"/>
  <c r="K27" i="2" s="1"/>
  <c r="J39" i="2"/>
  <c r="K39" i="2" s="1"/>
  <c r="J52" i="2"/>
  <c r="K52" i="2" s="1"/>
  <c r="J66" i="2"/>
  <c r="K66" i="2" s="1"/>
  <c r="J73" i="2"/>
  <c r="K73" i="2" s="1"/>
  <c r="J65" i="2"/>
  <c r="K65" i="2" s="1"/>
  <c r="J53" i="2"/>
  <c r="K53" i="2" s="1"/>
  <c r="I82" i="2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4" i="1"/>
  <c r="D84" i="1" s="1"/>
  <c r="C83" i="1"/>
  <c r="J90" i="1" l="1"/>
  <c r="I68" i="2"/>
  <c r="J68" i="2" s="1"/>
  <c r="K68" i="2" s="1"/>
  <c r="I88" i="2"/>
  <c r="J82" i="2"/>
  <c r="K82" i="2" s="1"/>
  <c r="J101" i="2"/>
  <c r="K101" i="2" s="1"/>
  <c r="I90" i="2"/>
  <c r="J90" i="2" s="1"/>
  <c r="K90" i="2" s="1"/>
  <c r="J98" i="2"/>
  <c r="K98" i="2" s="1"/>
  <c r="I95" i="2"/>
  <c r="J95" i="2" s="1"/>
  <c r="K95" i="2" s="1"/>
  <c r="J96" i="2"/>
  <c r="K96" i="2" s="1"/>
  <c r="I99" i="2"/>
  <c r="J99" i="2" s="1"/>
  <c r="K99" i="2" s="1"/>
  <c r="J93" i="2"/>
  <c r="K93" i="2" s="1"/>
  <c r="I91" i="2"/>
  <c r="J91" i="2" s="1"/>
  <c r="K91" i="2" s="1"/>
  <c r="I100" i="2"/>
  <c r="J100" i="2" s="1"/>
  <c r="K100" i="2" s="1"/>
  <c r="I97" i="2"/>
  <c r="J97" i="2" s="1"/>
  <c r="K97" i="2" s="1"/>
  <c r="I94" i="2"/>
  <c r="J94" i="2" s="1"/>
  <c r="K94" i="2" s="1"/>
  <c r="I92" i="2"/>
  <c r="J92" i="2" s="1"/>
  <c r="K92" i="2" s="1"/>
  <c r="J95" i="1"/>
  <c r="I89" i="2"/>
  <c r="J84" i="1"/>
  <c r="J94" i="1"/>
  <c r="J86" i="1"/>
  <c r="J87" i="1"/>
  <c r="J88" i="1"/>
  <c r="J82" i="1"/>
  <c r="J89" i="1"/>
  <c r="J92" i="1"/>
  <c r="J93" i="1"/>
  <c r="J91" i="1"/>
  <c r="F40" i="1"/>
  <c r="G83" i="1" l="1"/>
  <c r="H77" i="2" s="1"/>
  <c r="D83" i="1"/>
  <c r="F80" i="1"/>
  <c r="G80" i="1" s="1"/>
  <c r="H79" i="2" s="1"/>
  <c r="C80" i="1"/>
  <c r="D80" i="1" s="1"/>
  <c r="G79" i="1"/>
  <c r="H78" i="2" s="1"/>
  <c r="C79" i="1"/>
  <c r="D79" i="1" s="1"/>
  <c r="I77" i="2" l="1"/>
  <c r="I79" i="2" l="1"/>
  <c r="J79" i="2" s="1"/>
  <c r="K79" i="2" s="1"/>
  <c r="I78" i="2"/>
  <c r="J78" i="2" s="1"/>
  <c r="K78" i="2" s="1"/>
  <c r="J89" i="2"/>
  <c r="K89" i="2" s="1"/>
  <c r="J77" i="2"/>
  <c r="K77" i="2" s="1"/>
  <c r="J79" i="1"/>
  <c r="F74" i="1"/>
  <c r="G74" i="1" s="1"/>
  <c r="H80" i="2" s="1"/>
  <c r="G73" i="1"/>
  <c r="H71" i="2" s="1"/>
  <c r="F72" i="1"/>
  <c r="G72" i="1" s="1"/>
  <c r="H61" i="2" s="1"/>
  <c r="F71" i="1"/>
  <c r="G71" i="1" s="1"/>
  <c r="H70" i="2" s="1"/>
  <c r="F70" i="1"/>
  <c r="G70" i="1" s="1"/>
  <c r="H60" i="2" s="1"/>
  <c r="F69" i="1"/>
  <c r="G69" i="1" s="1"/>
  <c r="H59" i="2" s="1"/>
  <c r="F67" i="1"/>
  <c r="G67" i="1" s="1"/>
  <c r="H38" i="2" s="1"/>
  <c r="G66" i="1"/>
  <c r="H26" i="2" s="1"/>
  <c r="F65" i="1"/>
  <c r="G65" i="1" s="1"/>
  <c r="H72" i="2" s="1"/>
  <c r="G64" i="1"/>
  <c r="H63" i="2" s="1"/>
  <c r="F49" i="1"/>
  <c r="G49" i="1" s="1"/>
  <c r="H49" i="2" s="1"/>
  <c r="F48" i="1"/>
  <c r="G48" i="1" s="1"/>
  <c r="H50" i="2" s="1"/>
  <c r="F47" i="1"/>
  <c r="G47" i="1" s="1"/>
  <c r="H42" i="2" s="1"/>
  <c r="F46" i="1"/>
  <c r="G46" i="1" s="1"/>
  <c r="H41" i="2" s="1"/>
  <c r="F45" i="1"/>
  <c r="G45" i="1" s="1"/>
  <c r="H40" i="2" s="1"/>
  <c r="F44" i="1"/>
  <c r="G44" i="1" s="1"/>
  <c r="H31" i="2" s="1"/>
  <c r="F43" i="1"/>
  <c r="G43" i="1" s="1"/>
  <c r="H30" i="2" s="1"/>
  <c r="G42" i="1"/>
  <c r="H29" i="2" s="1"/>
  <c r="G41" i="1"/>
  <c r="H19" i="2" s="1"/>
  <c r="G40" i="1"/>
  <c r="H76" i="2" s="1"/>
  <c r="G39" i="1"/>
  <c r="H67" i="2" s="1"/>
  <c r="F37" i="1"/>
  <c r="G37" i="1" s="1"/>
  <c r="H54" i="2" s="1"/>
  <c r="F36" i="1"/>
  <c r="G36" i="1" s="1"/>
  <c r="H45" i="2" s="1"/>
  <c r="F35" i="1"/>
  <c r="G35" i="1" s="1"/>
  <c r="H44" i="2" s="1"/>
  <c r="F34" i="1"/>
  <c r="G34" i="1" s="1"/>
  <c r="H33" i="2" s="1"/>
  <c r="F33" i="1"/>
  <c r="G33" i="1" s="1"/>
  <c r="H32" i="2" s="1"/>
  <c r="F32" i="1"/>
  <c r="G32" i="1" s="1"/>
  <c r="H22" i="2" s="1"/>
  <c r="F31" i="1"/>
  <c r="G31" i="1" s="1"/>
  <c r="H21" i="2" s="1"/>
  <c r="F30" i="1"/>
  <c r="G30" i="1" s="1"/>
  <c r="H20" i="2" s="1"/>
  <c r="G29" i="1"/>
  <c r="H57" i="2" s="1"/>
  <c r="F28" i="1"/>
  <c r="G28" i="1" s="1"/>
  <c r="H56" i="2" s="1"/>
  <c r="F27" i="1"/>
  <c r="G27" i="1" s="1"/>
  <c r="H46" i="2" s="1"/>
  <c r="F26" i="1"/>
  <c r="G26" i="1" s="1"/>
  <c r="H37" i="2" s="1"/>
  <c r="F25" i="1"/>
  <c r="G25" i="1" s="1"/>
  <c r="H36" i="2" s="1"/>
  <c r="F24" i="1"/>
  <c r="G24" i="1" s="1"/>
  <c r="H35" i="2" s="1"/>
  <c r="F23" i="1"/>
  <c r="G23" i="1" s="1"/>
  <c r="H34" i="2" s="1"/>
  <c r="F22" i="1"/>
  <c r="G22" i="1" s="1"/>
  <c r="H25" i="2" s="1"/>
  <c r="F21" i="1"/>
  <c r="G21" i="1" s="1"/>
  <c r="H24" i="2" s="1"/>
  <c r="F20" i="1"/>
  <c r="G20" i="1" s="1"/>
  <c r="H16" i="2" s="1"/>
  <c r="F19" i="1"/>
  <c r="G19" i="1" s="1"/>
  <c r="H23" i="2" s="1"/>
  <c r="F18" i="1"/>
  <c r="G18" i="1" s="1"/>
  <c r="H15" i="2" s="1"/>
  <c r="F17" i="1"/>
  <c r="G17" i="1" s="1"/>
  <c r="H14" i="2" s="1"/>
  <c r="F16" i="1"/>
  <c r="G16" i="1" s="1"/>
  <c r="H11" i="2" s="1"/>
  <c r="F15" i="1"/>
  <c r="G15" i="1" s="1"/>
  <c r="H18" i="2" s="1"/>
  <c r="F14" i="1"/>
  <c r="G14" i="1" s="1"/>
  <c r="H17" i="2" s="1"/>
  <c r="F13" i="1"/>
  <c r="G13" i="1" s="1"/>
  <c r="H12" i="2" s="1"/>
  <c r="F68" i="1"/>
  <c r="G68" i="1" s="1"/>
  <c r="H47" i="2" s="1"/>
  <c r="G38" i="1"/>
  <c r="H55" i="2" s="1"/>
  <c r="G78" i="1"/>
  <c r="H69" i="2" s="1"/>
  <c r="G77" i="1"/>
  <c r="H58" i="2" s="1"/>
  <c r="G76" i="1"/>
  <c r="H81" i="2" s="1"/>
  <c r="G75" i="1"/>
  <c r="H62" i="2" s="1"/>
  <c r="J88" i="2" l="1"/>
  <c r="K88" i="2" s="1"/>
  <c r="C12" i="1"/>
  <c r="D12" i="1" s="1"/>
  <c r="F12" i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J50" i="1" s="1"/>
  <c r="C51" i="1"/>
  <c r="D51" i="1" s="1"/>
  <c r="J51" i="1" s="1"/>
  <c r="C52" i="1"/>
  <c r="D52" i="1" s="1"/>
  <c r="J52" i="1" s="1"/>
  <c r="C53" i="1"/>
  <c r="D53" i="1" s="1"/>
  <c r="J53" i="1" s="1"/>
  <c r="C54" i="1"/>
  <c r="D54" i="1" s="1"/>
  <c r="J54" i="1" s="1"/>
  <c r="C55" i="1"/>
  <c r="D55" i="1" s="1"/>
  <c r="J55" i="1" s="1"/>
  <c r="C56" i="1"/>
  <c r="D56" i="1" s="1"/>
  <c r="J56" i="1" s="1"/>
  <c r="C57" i="1"/>
  <c r="D57" i="1" s="1"/>
  <c r="J57" i="1" s="1"/>
  <c r="C58" i="1"/>
  <c r="D58" i="1" s="1"/>
  <c r="J58" i="1" s="1"/>
  <c r="C59" i="1"/>
  <c r="D59" i="1" s="1"/>
  <c r="J59" i="1" s="1"/>
  <c r="C60" i="1"/>
  <c r="D60" i="1" s="1"/>
  <c r="J60" i="1" s="1"/>
  <c r="C61" i="1"/>
  <c r="D61" i="1" s="1"/>
  <c r="J61" i="1" s="1"/>
  <c r="C62" i="1"/>
  <c r="D62" i="1" s="1"/>
  <c r="J62" i="1" s="1"/>
  <c r="C63" i="1"/>
  <c r="D63" i="1" s="1"/>
  <c r="J63" i="1" s="1"/>
  <c r="C64" i="1"/>
  <c r="D64" i="1" s="1"/>
  <c r="C65" i="1"/>
  <c r="D65" i="1" s="1"/>
  <c r="C66" i="1"/>
  <c r="D66" i="1" s="1"/>
  <c r="C67" i="1"/>
  <c r="D67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38" i="1"/>
  <c r="D38" i="1" s="1"/>
  <c r="C68" i="1"/>
  <c r="D68" i="1" s="1"/>
  <c r="I69" i="2" l="1"/>
  <c r="J69" i="2" s="1"/>
  <c r="K69" i="2" s="1"/>
  <c r="I36" i="2"/>
  <c r="J36" i="2" s="1"/>
  <c r="K36" i="2" s="1"/>
  <c r="I59" i="2"/>
  <c r="J59" i="2" s="1"/>
  <c r="K59" i="2" s="1"/>
  <c r="I24" i="2"/>
  <c r="J24" i="2" s="1"/>
  <c r="K24" i="2" s="1"/>
  <c r="I57" i="2"/>
  <c r="J57" i="2" s="1"/>
  <c r="K57" i="2" s="1"/>
  <c r="I16" i="2"/>
  <c r="J16" i="2" s="1"/>
  <c r="K16" i="2" s="1"/>
  <c r="I56" i="2"/>
  <c r="J56" i="2" s="1"/>
  <c r="K56" i="2" s="1"/>
  <c r="I12" i="2"/>
  <c r="J12" i="2" s="1"/>
  <c r="K12" i="2" s="1"/>
  <c r="I32" i="2"/>
  <c r="J32" i="2" s="1"/>
  <c r="K32" i="2" s="1"/>
  <c r="I54" i="2"/>
  <c r="J54" i="2" s="1"/>
  <c r="K54" i="2" s="1"/>
  <c r="I40" i="2"/>
  <c r="J40" i="2" s="1"/>
  <c r="K40" i="2" s="1"/>
  <c r="I55" i="2"/>
  <c r="J55" i="2" s="1"/>
  <c r="K55" i="2" s="1"/>
  <c r="I19" i="2"/>
  <c r="J19" i="2" s="1"/>
  <c r="K19" i="2" s="1"/>
  <c r="I70" i="2"/>
  <c r="J70" i="2" s="1"/>
  <c r="K70" i="2" s="1"/>
  <c r="I81" i="2"/>
  <c r="J81" i="2" s="1"/>
  <c r="K81" i="2" s="1"/>
  <c r="I41" i="2"/>
  <c r="J41" i="2" s="1"/>
  <c r="K41" i="2" s="1"/>
  <c r="I50" i="2"/>
  <c r="J50" i="2" s="1"/>
  <c r="K50" i="2" s="1"/>
  <c r="I26" i="2"/>
  <c r="J26" i="2" s="1"/>
  <c r="K26" i="2" s="1"/>
  <c r="I14" i="2"/>
  <c r="J14" i="2" s="1"/>
  <c r="K14" i="2" s="1"/>
  <c r="I38" i="2"/>
  <c r="J38" i="2" s="1"/>
  <c r="K38" i="2" s="1"/>
  <c r="I76" i="2"/>
  <c r="J76" i="2" s="1"/>
  <c r="K76" i="2" s="1"/>
  <c r="I21" i="2"/>
  <c r="J21" i="2" s="1"/>
  <c r="K21" i="2" s="1"/>
  <c r="I44" i="2"/>
  <c r="J44" i="2" s="1"/>
  <c r="K44" i="2" s="1"/>
  <c r="I58" i="2"/>
  <c r="J58" i="2" s="1"/>
  <c r="K58" i="2" s="1"/>
  <c r="I62" i="2"/>
  <c r="J62" i="2" s="1"/>
  <c r="K62" i="2" s="1"/>
  <c r="I23" i="2"/>
  <c r="J23" i="2" s="1"/>
  <c r="K23" i="2" s="1"/>
  <c r="I80" i="2"/>
  <c r="J80" i="2" s="1"/>
  <c r="K80" i="2" s="1"/>
  <c r="I63" i="2"/>
  <c r="J63" i="2" s="1"/>
  <c r="K63" i="2" s="1"/>
  <c r="I49" i="2"/>
  <c r="J49" i="2" s="1"/>
  <c r="K49" i="2" s="1"/>
  <c r="I42" i="2"/>
  <c r="J42" i="2" s="1"/>
  <c r="K42" i="2" s="1"/>
  <c r="I30" i="2"/>
  <c r="J30" i="2" s="1"/>
  <c r="K30" i="2" s="1"/>
  <c r="I11" i="2"/>
  <c r="J11" i="2" s="1"/>
  <c r="K11" i="2" s="1"/>
  <c r="I45" i="2"/>
  <c r="J45" i="2" s="1"/>
  <c r="K45" i="2" s="1"/>
  <c r="I33" i="2"/>
  <c r="J33" i="2" s="1"/>
  <c r="K33" i="2" s="1"/>
  <c r="I20" i="2"/>
  <c r="J20" i="2" s="1"/>
  <c r="K20" i="2" s="1"/>
  <c r="I67" i="2"/>
  <c r="J67" i="2" s="1"/>
  <c r="K67" i="2" s="1"/>
  <c r="I46" i="2"/>
  <c r="J46" i="2" s="1"/>
  <c r="K46" i="2" s="1"/>
  <c r="I47" i="2"/>
  <c r="J47" i="2" s="1"/>
  <c r="K47" i="2" s="1"/>
  <c r="I71" i="2"/>
  <c r="J71" i="2" s="1"/>
  <c r="K71" i="2" s="1"/>
  <c r="I72" i="2"/>
  <c r="J72" i="2" s="1"/>
  <c r="K72" i="2" s="1"/>
  <c r="I17" i="2"/>
  <c r="J17" i="2" s="1"/>
  <c r="K17" i="2" s="1"/>
  <c r="I60" i="2"/>
  <c r="J60" i="2" s="1"/>
  <c r="K60" i="2" s="1"/>
  <c r="I34" i="2"/>
  <c r="J34" i="2" s="1"/>
  <c r="K34" i="2" s="1"/>
  <c r="I29" i="2"/>
  <c r="J29" i="2" s="1"/>
  <c r="K29" i="2" s="1"/>
  <c r="I22" i="2"/>
  <c r="J22" i="2" s="1"/>
  <c r="K22" i="2" s="1"/>
  <c r="I31" i="2"/>
  <c r="J31" i="2" s="1"/>
  <c r="K31" i="2" s="1"/>
  <c r="I61" i="2"/>
  <c r="J61" i="2" s="1"/>
  <c r="K61" i="2" s="1"/>
  <c r="I35" i="2"/>
  <c r="J35" i="2" s="1"/>
  <c r="K35" i="2" s="1"/>
  <c r="I25" i="2"/>
  <c r="J25" i="2" s="1"/>
  <c r="K25" i="2" s="1"/>
  <c r="I15" i="2"/>
  <c r="J15" i="2" s="1"/>
  <c r="K15" i="2" s="1"/>
  <c r="I37" i="2"/>
  <c r="J37" i="2" s="1"/>
  <c r="K37" i="2" s="1"/>
  <c r="I18" i="2"/>
  <c r="J18" i="2" s="1"/>
  <c r="K18" i="2" s="1"/>
  <c r="G12" i="1"/>
  <c r="H13" i="2" s="1"/>
  <c r="I13" i="2" l="1"/>
  <c r="J68" i="1"/>
  <c r="J38" i="1"/>
  <c r="J78" i="1"/>
  <c r="J77" i="1"/>
  <c r="J76" i="1"/>
  <c r="J75" i="1"/>
  <c r="J74" i="1"/>
  <c r="J73" i="1"/>
  <c r="J72" i="1"/>
  <c r="J71" i="1"/>
  <c r="J70" i="1"/>
  <c r="J66" i="1"/>
  <c r="J65" i="1"/>
  <c r="J64" i="1"/>
  <c r="J49" i="1"/>
  <c r="J48" i="1"/>
  <c r="J47" i="1"/>
  <c r="J46" i="1"/>
  <c r="J45" i="1"/>
  <c r="J44" i="1"/>
  <c r="J43" i="1"/>
  <c r="J42" i="1"/>
  <c r="J41" i="1"/>
  <c r="J40" i="1"/>
  <c r="J39" i="1"/>
  <c r="J37" i="1"/>
  <c r="J36" i="1"/>
  <c r="J35" i="1"/>
  <c r="J34" i="1"/>
  <c r="J33" i="1"/>
  <c r="J32" i="1"/>
  <c r="J31" i="1"/>
  <c r="J29" i="1"/>
  <c r="J30" i="1"/>
  <c r="J28" i="1"/>
  <c r="J27" i="1"/>
  <c r="J26" i="1"/>
  <c r="J25" i="1"/>
  <c r="J24" i="1"/>
  <c r="J23" i="1"/>
  <c r="J21" i="1"/>
  <c r="J18" i="1"/>
  <c r="J17" i="1"/>
  <c r="J16" i="1"/>
  <c r="J80" i="1" l="1"/>
  <c r="J69" i="1"/>
  <c r="J83" i="1"/>
  <c r="J67" i="1"/>
  <c r="J22" i="1" l="1"/>
  <c r="J20" i="1"/>
  <c r="J15" i="1"/>
  <c r="J14" i="1"/>
  <c r="J13" i="1"/>
  <c r="J12" i="1" l="1"/>
  <c r="J19" i="1"/>
  <c r="J10" i="1" l="1"/>
  <c r="J13" i="2"/>
  <c r="K13" i="2" s="1"/>
</calcChain>
</file>

<file path=xl/sharedStrings.xml><?xml version="1.0" encoding="utf-8"?>
<sst xmlns="http://schemas.openxmlformats.org/spreadsheetml/2006/main" count="357" uniqueCount="156">
  <si>
    <t>Bredde</t>
  </si>
  <si>
    <t>Felg</t>
  </si>
  <si>
    <t>Profil</t>
  </si>
  <si>
    <t>Prosent av Conti</t>
  </si>
  <si>
    <t>Conti rabatt, 13-16"</t>
  </si>
  <si>
    <t>Conti rabatt, 17-18"</t>
  </si>
  <si>
    <t>Conti rabattert</t>
  </si>
  <si>
    <t xml:space="preserve">  </t>
  </si>
  <si>
    <t>T</t>
  </si>
  <si>
    <t>H</t>
  </si>
  <si>
    <t>V</t>
  </si>
  <si>
    <t>W</t>
  </si>
  <si>
    <t>Load</t>
  </si>
  <si>
    <t>Speed</t>
  </si>
  <si>
    <t>Y</t>
  </si>
  <si>
    <t>R</t>
  </si>
  <si>
    <t>Q</t>
  </si>
  <si>
    <t>112/110</t>
  </si>
  <si>
    <t>110/108</t>
  </si>
  <si>
    <t>113/111</t>
  </si>
  <si>
    <t>121/120</t>
  </si>
  <si>
    <t>115/113</t>
  </si>
  <si>
    <t>104/102</t>
  </si>
  <si>
    <t>107/105</t>
  </si>
  <si>
    <t>109/107</t>
  </si>
  <si>
    <t>VAREBILDEKK</t>
  </si>
  <si>
    <t>155/70R13 75T Summer S</t>
  </si>
  <si>
    <t>155/80R13 79T Summer S</t>
  </si>
  <si>
    <t>175/70R13 82T Summer S</t>
  </si>
  <si>
    <t>155/65R14 75T Summer S</t>
  </si>
  <si>
    <t>165/65R14 79T Summer S</t>
  </si>
  <si>
    <t>175/65R14 82T Summer S</t>
  </si>
  <si>
    <t>175/70R14 84T Summer S</t>
  </si>
  <si>
    <t>185/60R14 82H Summer S</t>
  </si>
  <si>
    <t>185/65R14 86T Summer S</t>
  </si>
  <si>
    <t>175/65R15 84H Summer S</t>
  </si>
  <si>
    <t>185/55R15 82V Summer S</t>
  </si>
  <si>
    <t>185/60R15 84H Summer S</t>
  </si>
  <si>
    <t>185/65R15 88H Summer S</t>
  </si>
  <si>
    <t>185/65R15 88T Summer S</t>
  </si>
  <si>
    <t>195/50R15 82V Summer S</t>
  </si>
  <si>
    <t>195/55R15 85V Summer S</t>
  </si>
  <si>
    <t>195/60R15 88H Summer S</t>
  </si>
  <si>
    <t>195/60R15 88V Summer S</t>
  </si>
  <si>
    <t>195/65R15 91H Summer S</t>
  </si>
  <si>
    <t>195/65R15 91T Summer S</t>
  </si>
  <si>
    <t>195/65R15 91V Summer S</t>
  </si>
  <si>
    <t>205/65R15 94H Summer S</t>
  </si>
  <si>
    <t>195/55R16 87H Summer S</t>
  </si>
  <si>
    <t>205/55R16 91H Summer S</t>
  </si>
  <si>
    <t>205/55R16 91V Summer S</t>
  </si>
  <si>
    <t>205/60R16 92H Summer S</t>
  </si>
  <si>
    <t>215/55R16 93V Summer S</t>
  </si>
  <si>
    <t>215/65R16 98H Summer S</t>
  </si>
  <si>
    <t>225/55R16 95W Summer S</t>
  </si>
  <si>
    <t>Beskrivelse</t>
  </si>
  <si>
    <t>Conti rabatt, 19"</t>
  </si>
  <si>
    <t>Personbil og SUV-dekk</t>
  </si>
  <si>
    <t>Dekningsbidrag</t>
  </si>
  <si>
    <t xml:space="preserve"> </t>
  </si>
  <si>
    <t>Miljøavgift:</t>
  </si>
  <si>
    <t>Verkstedmateriell:</t>
  </si>
  <si>
    <t>ink miljø og verkstedmatr.</t>
  </si>
  <si>
    <t>din bonus, ex miljø:</t>
  </si>
  <si>
    <t>v/ rabatt:</t>
  </si>
  <si>
    <t>Point S Summer</t>
  </si>
  <si>
    <t>195/65R15 95H XL Summer S</t>
  </si>
  <si>
    <t>185/60R15 88H XL Summer S</t>
  </si>
  <si>
    <t>205/60R16 96V XL Summer S</t>
  </si>
  <si>
    <t>215/60R16 99V XL Summer S</t>
  </si>
  <si>
    <t>215/60R17 96H FR Summer S</t>
  </si>
  <si>
    <t>225/60R17 99H FR Summer S</t>
  </si>
  <si>
    <t>235/60R18 103V FR Summer S</t>
  </si>
  <si>
    <t>195/55R16 91V XL Summer S</t>
  </si>
  <si>
    <t>205/55R16 94W XL Summer S</t>
  </si>
  <si>
    <t>215/55R16 97W XL Summer S</t>
  </si>
  <si>
    <t>205/55R17 95V XL FR Summer S</t>
  </si>
  <si>
    <t>215/55R17 94V FR Summer S</t>
  </si>
  <si>
    <t>215/55R17 98W XL FR Summer S</t>
  </si>
  <si>
    <t>225/55R17 101Y XL FR Summer S</t>
  </si>
  <si>
    <t>235/55R17 103W XL FR Summer S</t>
  </si>
  <si>
    <t>215/55R18 99V XL FR Summer S</t>
  </si>
  <si>
    <t>225/55R18 98V FR Summer S</t>
  </si>
  <si>
    <t>195/50R16 88V XL Summer S</t>
  </si>
  <si>
    <t>205/50R17 93W XL FR Summer S</t>
  </si>
  <si>
    <t>215/50R17 95W XL FR Summer S</t>
  </si>
  <si>
    <t>225/50R17 98Y XL FR Summer S</t>
  </si>
  <si>
    <t>235/50R18 97V FR Summer S</t>
  </si>
  <si>
    <t>195/45R16 84V XL FR Summer S</t>
  </si>
  <si>
    <t>205/45R17 88W XL FR Summer S</t>
  </si>
  <si>
    <t>215/45R17 91Y XL FR Summer S</t>
  </si>
  <si>
    <t>225/45R17 91Y FR Summer S</t>
  </si>
  <si>
    <t>225/45R17 94Y XL FR Summer S</t>
  </si>
  <si>
    <t>235/45R17 97Y XL FR Summer S</t>
  </si>
  <si>
    <t>225/45R18 95Y XL FR Summer S</t>
  </si>
  <si>
    <t>235/45R18 98Y XL FR Summer S</t>
  </si>
  <si>
    <t>245/45R18 100Y XL FR Summer S</t>
  </si>
  <si>
    <t>225/45R19 96W XL FR Summer S</t>
  </si>
  <si>
    <t>225/40R18 92Y XL FR Summer S</t>
  </si>
  <si>
    <t>235/40R18 95Y XL FR Summer S</t>
  </si>
  <si>
    <t>245/40R18 97Y XL FR Summer S</t>
  </si>
  <si>
    <t>245/40R19 98Y XL FR Summer S</t>
  </si>
  <si>
    <t>255/40R19 100Y XL FR Summer S</t>
  </si>
  <si>
    <t>235/35R19 91Y XL FR Summer S</t>
  </si>
  <si>
    <t>245/35R19 93Y XL FR Summer S</t>
  </si>
  <si>
    <t>255/35R19 96Y XL FR Summer S</t>
  </si>
  <si>
    <t>185R14C 102/100Q Summer Van S 8PR</t>
  </si>
  <si>
    <t>195R15C 106/104R Summer Van S 8PR</t>
  </si>
  <si>
    <t>195/75R16C 107/105T Summer Van S 8PR</t>
  </si>
  <si>
    <t>205/75R16C 110/108R Summer Van S 8PR</t>
  </si>
  <si>
    <t>215/75R16C 113/111R Summer Van S 8PR</t>
  </si>
  <si>
    <t>225/75R16C 121/120R Summer Van S 10PR</t>
  </si>
  <si>
    <t>195/70R15C 104/102R Summer Van S 8PR</t>
  </si>
  <si>
    <t>225/70R15C 112/110R Summer Van S 8PR</t>
  </si>
  <si>
    <t>215/65R15C 104/102T Summer Van S 6PR</t>
  </si>
  <si>
    <t>195/65R16C 104/102T (100T) Summer Van S 8PR</t>
  </si>
  <si>
    <t>205/65R16C 107/105T (103T) Summer Van S 8PR</t>
  </si>
  <si>
    <t>215/65R16C 109/107T (106T) Summer Van S 8PR</t>
  </si>
  <si>
    <t>225/65R16C 112/110R Summer Van S 8PR</t>
  </si>
  <si>
    <t>235/65R16C 115/113R Summer Van S 8PR</t>
  </si>
  <si>
    <t>102/100</t>
  </si>
  <si>
    <t>106/104</t>
  </si>
  <si>
    <t>4 dekk ferdig på bil ink mva</t>
  </si>
  <si>
    <t>NETNET fratrukket</t>
  </si>
  <si>
    <t xml:space="preserve">                Alt her er ex mva</t>
  </si>
  <si>
    <t>14C</t>
  </si>
  <si>
    <t>15C</t>
  </si>
  <si>
    <t>16C</t>
  </si>
  <si>
    <t>Veiledende</t>
  </si>
  <si>
    <t>Et dekk,</t>
  </si>
  <si>
    <t>Utpris ex mva</t>
  </si>
  <si>
    <t>Ink. Montering</t>
  </si>
  <si>
    <t>ex mva</t>
  </si>
  <si>
    <t>Mont/ balans/ av-på bil. 13-16 tom:</t>
  </si>
  <si>
    <t>Mont/ balans/ av-på bil. 17-18 tom:</t>
  </si>
  <si>
    <t>Pris alt ink.,</t>
  </si>
  <si>
    <t>men ex. Mva</t>
  </si>
  <si>
    <t>som angitt</t>
  </si>
  <si>
    <t>Montering</t>
  </si>
  <si>
    <t>Mont/ balans/ av-på bil. 19-20 tom:</t>
  </si>
  <si>
    <t>Dim</t>
  </si>
  <si>
    <t>Continentals Listepris</t>
  </si>
  <si>
    <t>ex mva, per dekk</t>
  </si>
  <si>
    <t>Conti liste, 1/1-25</t>
  </si>
  <si>
    <t>Kundeprisliste sommer 2025</t>
  </si>
  <si>
    <t>215/65R17 99V FR Summer S</t>
  </si>
  <si>
    <t>235/55R18 100V FR Summer S</t>
  </si>
  <si>
    <t>235/55R19 105Y XL FR Summer S</t>
  </si>
  <si>
    <t>245/45R19 102Y XL FR Summer S</t>
  </si>
  <si>
    <t>Dimensjon</t>
  </si>
  <si>
    <t>Gjeldende fra 1. mars 2025</t>
  </si>
  <si>
    <t>Ink. Montering,</t>
  </si>
  <si>
    <t>miljø og mva</t>
  </si>
  <si>
    <t>Din fakturapris</t>
  </si>
  <si>
    <t>og miljø, ex mva</t>
  </si>
  <si>
    <t>Alt inkludert,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</si>
</sst>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_(* #,##0.00_);_(* \(#,##0.00\);_(* &quot;-&quot;??_);_(@_)"/>
    <numFmt numFmtId="166" formatCode="0.00000\ 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0A0A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4" fontId="4" fillId="4" borderId="4" applyNumberFormat="0" applyProtection="0">
      <alignment horizontal="left" vertical="center" indent="1"/>
    </xf>
    <xf numFmtId="4" fontId="4" fillId="5" borderId="4" applyNumberFormat="0" applyProtection="0">
      <alignment horizontal="left" vertical="center" indent="1"/>
    </xf>
    <xf numFmtId="0" fontId="4" fillId="6" borderId="4" applyNumberFormat="0" applyProtection="0">
      <alignment horizontal="left" vertical="center" indent="1"/>
    </xf>
    <xf numFmtId="4" fontId="4" fillId="0" borderId="4" applyNumberFormat="0" applyProtection="0">
      <alignment horizontal="right" vertical="center"/>
    </xf>
    <xf numFmtId="165" fontId="5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0" fillId="0" borderId="14" xfId="0" applyBorder="1" applyAlignment="1" applyProtection="1">
      <alignment horizontal="center"/>
      <protection hidden="1"/>
    </xf>
    <xf numFmtId="0" fontId="0" fillId="0" borderId="9" xfId="0" applyBorder="1" applyAlignment="1">
      <alignment horizontal="center"/>
    </xf>
    <xf numFmtId="0" fontId="0" fillId="0" borderId="15" xfId="0" applyBorder="1" applyAlignment="1" applyProtection="1">
      <alignment horizontal="center"/>
      <protection hidden="1"/>
    </xf>
    <xf numFmtId="3" fontId="7" fillId="0" borderId="16" xfId="0" applyNumberFormat="1" applyFont="1" applyBorder="1" applyAlignment="1">
      <alignment horizontal="center"/>
    </xf>
    <xf numFmtId="0" fontId="0" fillId="0" borderId="17" xfId="0" applyBorder="1" applyAlignment="1" applyProtection="1">
      <alignment horizontal="center"/>
      <protection hidden="1"/>
    </xf>
    <xf numFmtId="0" fontId="0" fillId="0" borderId="10" xfId="0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1" fillId="2" borderId="20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9" fontId="1" fillId="2" borderId="23" xfId="0" applyNumberFormat="1" applyFont="1" applyFill="1" applyBorder="1" applyAlignment="1">
      <alignment horizontal="center"/>
    </xf>
    <xf numFmtId="9" fontId="1" fillId="2" borderId="24" xfId="0" applyNumberFormat="1" applyFont="1" applyFill="1" applyBorder="1" applyAlignment="1">
      <alignment horizontal="center"/>
    </xf>
    <xf numFmtId="9" fontId="1" fillId="2" borderId="6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>
      <alignment horizontal="center"/>
    </xf>
    <xf numFmtId="3" fontId="1" fillId="2" borderId="24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0" fontId="1" fillId="2" borderId="26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9" fontId="1" fillId="2" borderId="9" xfId="0" applyNumberFormat="1" applyFont="1" applyFill="1" applyBorder="1" applyAlignment="1">
      <alignment horizontal="center"/>
    </xf>
    <xf numFmtId="0" fontId="1" fillId="7" borderId="9" xfId="0" quotePrefix="1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3" fontId="1" fillId="7" borderId="27" xfId="0" applyNumberFormat="1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10" xfId="0" quotePrefix="1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3" fontId="0" fillId="0" borderId="9" xfId="0" applyNumberFormat="1" applyBorder="1" applyAlignment="1" applyProtection="1">
      <alignment horizontal="center"/>
      <protection hidden="1"/>
    </xf>
    <xf numFmtId="3" fontId="0" fillId="0" borderId="1" xfId="0" applyNumberFormat="1" applyBorder="1" applyAlignment="1" applyProtection="1">
      <alignment horizontal="center"/>
      <protection hidden="1"/>
    </xf>
    <xf numFmtId="3" fontId="0" fillId="0" borderId="10" xfId="0" applyNumberFormat="1" applyBorder="1" applyAlignment="1" applyProtection="1">
      <alignment horizontal="center"/>
      <protection hidden="1"/>
    </xf>
    <xf numFmtId="0" fontId="1" fillId="7" borderId="22" xfId="0" applyFont="1" applyFill="1" applyBorder="1" applyAlignment="1">
      <alignment horizontal="left"/>
    </xf>
    <xf numFmtId="0" fontId="0" fillId="0" borderId="9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3" fontId="6" fillId="0" borderId="9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0" fillId="0" borderId="29" xfId="0" applyBorder="1" applyAlignment="1" applyProtection="1">
      <alignment horizontal="left"/>
      <protection hidden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1" fillId="8" borderId="31" xfId="0" applyFont="1" applyFill="1" applyBorder="1" applyAlignment="1" applyProtection="1">
      <alignment horizontal="left"/>
      <protection hidden="1"/>
    </xf>
    <xf numFmtId="0" fontId="1" fillId="8" borderId="32" xfId="0" applyFont="1" applyFill="1" applyBorder="1" applyAlignment="1" applyProtection="1">
      <alignment horizontal="center"/>
      <protection hidden="1"/>
    </xf>
    <xf numFmtId="0" fontId="1" fillId="8" borderId="33" xfId="0" applyFont="1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left"/>
      <protection hidden="1"/>
    </xf>
    <xf numFmtId="164" fontId="0" fillId="0" borderId="16" xfId="0" applyNumberFormat="1" applyBorder="1" applyAlignment="1">
      <alignment horizontal="center"/>
    </xf>
    <xf numFmtId="0" fontId="0" fillId="0" borderId="15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3" fontId="0" fillId="0" borderId="10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6" fillId="2" borderId="36" xfId="0" applyFont="1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3" fontId="1" fillId="2" borderId="36" xfId="0" applyNumberFormat="1" applyFont="1" applyFill="1" applyBorder="1" applyAlignment="1">
      <alignment horizontal="center"/>
    </xf>
    <xf numFmtId="0" fontId="0" fillId="0" borderId="37" xfId="0" applyBorder="1"/>
    <xf numFmtId="1" fontId="0" fillId="0" borderId="28" xfId="0" applyNumberFormat="1" applyBorder="1" applyAlignment="1">
      <alignment horizontal="center"/>
    </xf>
  </cellXfs>
  <cellStyles count="7">
    <cellStyle name="Milliers 2" xfId="6" xr:uid="{8E48D986-63BE-4EA3-B92A-FCDF483A1289}"/>
    <cellStyle name="Normal" xfId="0" builtinId="0"/>
    <cellStyle name="Normal 2" xfId="1" xr:uid="{C5C22483-BE0D-42FB-AAEC-2E38B69A7E15}"/>
    <cellStyle name="SAPBEXchaText" xfId="2" xr:uid="{81F1A318-8054-46E2-B788-E6C306565EA8}"/>
    <cellStyle name="SAPBEXHLevel0" xfId="4" xr:uid="{03EAC377-72AF-48CC-966F-7E055247C4C2}"/>
    <cellStyle name="SAPBEXstdData" xfId="5" xr:uid="{40E120AC-4F69-4E9F-8A98-C08D8DF23747}"/>
    <cellStyle name="SAPBEXstdItem" xfId="3" xr:uid="{C52A6886-2AE3-4108-8C7E-A8BDFC7C6F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722218</xdr:colOff>
      <xdr:row>5</xdr:row>
      <xdr:rowOff>198010</xdr:rowOff>
    </xdr:from>
    <xdr:to>
      <xdr:col>15</xdr:col>
      <xdr:colOff>547072</xdr:colOff>
      <xdr:row>11</xdr:row>
      <xdr:rowOff>95557</xdr:rowOff>
    </xdr:to>
    <xdr:sp macro="" textlink="">
      <xdr:nvSpPr>
        <xdr:cNvPr id="6" name="TekstSylinder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809318" y="1102885"/>
          <a:ext cx="586854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b-NO" sz="4800" b="1">
              <a:solidFill>
                <a:schemeClr val="bg1"/>
              </a:solidFill>
            </a:rPr>
            <a:t>+</a:t>
          </a:r>
        </a:p>
      </xdr:txBody>
    </xdr:sp>
    <xdr:clientData/>
  </xdr:twoCellAnchor>
  <xdr:twoCellAnchor>
    <xdr:from>
      <xdr:col>14</xdr:col>
      <xdr:colOff>486334</xdr:colOff>
      <xdr:row>13</xdr:row>
      <xdr:rowOff>150737</xdr:rowOff>
    </xdr:from>
    <xdr:to>
      <xdr:col>15</xdr:col>
      <xdr:colOff>311188</xdr:colOff>
      <xdr:row>17</xdr:row>
      <xdr:rowOff>11612</xdr:rowOff>
    </xdr:to>
    <xdr:sp macro="" textlink="">
      <xdr:nvSpPr>
        <xdr:cNvPr id="7" name="TekstSylinder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335434" y="2531987"/>
          <a:ext cx="586854" cy="5847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b-NO" sz="3200" b="1">
              <a:solidFill>
                <a:schemeClr val="bg1"/>
              </a:solidFill>
            </a:rPr>
            <a:t>+</a:t>
          </a:r>
        </a:p>
      </xdr:txBody>
    </xdr:sp>
    <xdr:clientData/>
  </xdr:twoCellAnchor>
  <xdr:twoCellAnchor>
    <xdr:from>
      <xdr:col>6</xdr:col>
      <xdr:colOff>90488</xdr:colOff>
      <xdr:row>1</xdr:row>
      <xdr:rowOff>28574</xdr:rowOff>
    </xdr:from>
    <xdr:to>
      <xdr:col>6</xdr:col>
      <xdr:colOff>371475</xdr:colOff>
      <xdr:row>3</xdr:row>
      <xdr:rowOff>134637</xdr:rowOff>
    </xdr:to>
    <xdr:sp macro="" textlink="">
      <xdr:nvSpPr>
        <xdr:cNvPr id="8" name="TekstSylinder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14613" y="209549"/>
          <a:ext cx="280987" cy="46801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b-NO" sz="2400" b="1">
              <a:solidFill>
                <a:schemeClr val="bg1"/>
              </a:solidFill>
            </a:rPr>
            <a:t>+</a:t>
          </a:r>
        </a:p>
      </xdr:txBody>
    </xdr:sp>
    <xdr:clientData/>
  </xdr:twoCellAnchor>
  <xdr:twoCellAnchor>
    <xdr:from>
      <xdr:col>8</xdr:col>
      <xdr:colOff>238126</xdr:colOff>
      <xdr:row>1</xdr:row>
      <xdr:rowOff>42873</xdr:rowOff>
    </xdr:from>
    <xdr:to>
      <xdr:col>8</xdr:col>
      <xdr:colOff>333376</xdr:colOff>
      <xdr:row>2</xdr:row>
      <xdr:rowOff>173394</xdr:rowOff>
    </xdr:to>
    <xdr:sp macro="" textlink="">
      <xdr:nvSpPr>
        <xdr:cNvPr id="9" name="TekstSylinder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43601" y="223848"/>
          <a:ext cx="95250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b-NO" sz="1400" b="1">
              <a:solidFill>
                <a:schemeClr val="bg1"/>
              </a:solidFill>
            </a:rPr>
            <a:t>+</a:t>
          </a:r>
        </a:p>
      </xdr:txBody>
    </xdr:sp>
    <xdr:clientData/>
  </xdr:twoCellAnchor>
  <xdr:twoCellAnchor editAs="oneCell">
    <xdr:from>
      <xdr:col>9</xdr:col>
      <xdr:colOff>685799</xdr:colOff>
      <xdr:row>0</xdr:row>
      <xdr:rowOff>14286</xdr:rowOff>
    </xdr:from>
    <xdr:to>
      <xdr:col>10</xdr:col>
      <xdr:colOff>633413</xdr:colOff>
      <xdr:row>5</xdr:row>
      <xdr:rowOff>22652</xdr:rowOff>
    </xdr:to>
    <xdr:pic>
      <xdr:nvPicPr>
        <xdr:cNvPr id="10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384295-8609-4DC2-9709-484B338B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591"/>
        <a:stretch>
          <a:fillRect/>
        </a:stretch>
      </xdr:blipFill>
      <xdr:spPr bwMode="auto">
        <a:xfrm>
          <a:off x="8324849" y="14286"/>
          <a:ext cx="1014414" cy="1198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214325</xdr:colOff>
      <xdr:row>0</xdr:row>
      <xdr:rowOff>0</xdr:rowOff>
    </xdr:from>
    <xdr:to>
      <xdr:col>8</xdr:col>
      <xdr:colOff>659550</xdr:colOff>
      <xdr:row>4</xdr:row>
      <xdr:rowOff>105400</xdr:rowOff>
    </xdr:to>
    <xdr:pic>
      <xdr:nvPicPr>
        <xdr:cNvPr id="13" name="Bilde 12" descr="Point S Tyres">
          <a:extLst>
            <a:ext uri="{FF2B5EF4-FFF2-40B4-BE49-F238E27FC236}">
              <a16:creationId xmlns:a16="http://schemas.microsoft.com/office/drawing/2014/main" id="{92009B63-F291-4065-9993-A57DE7EE1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15" b="26000"/>
        <a:stretch/>
      </xdr:blipFill>
      <xdr:spPr bwMode="auto">
        <a:xfrm>
          <a:off x="2586050" y="0"/>
          <a:ext cx="4498112" cy="90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431801</xdr:colOff>
      <xdr:row>4</xdr:row>
      <xdr:rowOff>350838</xdr:rowOff>
    </xdr:from>
    <xdr:to>
      <xdr:col>10</xdr:col>
      <xdr:colOff>974726</xdr:colOff>
      <xdr:row>5</xdr:row>
      <xdr:rowOff>377583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2A2468CC-2937-4DC2-AB39-CBBB3B888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5051" y="1138238"/>
          <a:ext cx="1584325" cy="420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10"/>
  <sheetViews>
    <sheetView tabSelected="1" topLeftCell="A73" workbookViewId="0">
      <selection activeCell="K13" sqref="K13"/>
    </sheetView>
  </sheetViews>
  <sheetFormatPr baseColWidth="10" defaultRowHeight="15.5" x14ac:dyDescent="0.35"/>
  <cols>
    <col min="1" max="1" width="4" customWidth="1"/>
    <col min="2" max="2" width="7.36328125" style="2" customWidth="1"/>
    <col min="3" max="3" width="5.453125" style="2" customWidth="1"/>
    <col min="4" max="4" width="4.90625" style="2" customWidth="1"/>
    <col min="5" max="5" width="7.54296875" style="2" customWidth="1"/>
    <col min="6" max="6" width="6.1796875" style="2" customWidth="1"/>
    <col min="7" max="7" width="40.90625" style="10" customWidth="1"/>
    <col min="8" max="8" width="15.7265625" style="5" customWidth="1"/>
    <col min="9" max="9" width="14.36328125" style="5" customWidth="1"/>
    <col min="10" max="10" width="14.90625" style="5" customWidth="1"/>
    <col min="11" max="11" width="24.36328125" style="5" customWidth="1"/>
    <col min="12" max="12" width="15.90625" style="5" customWidth="1"/>
  </cols>
  <sheetData>
    <row r="2" spans="1:11" x14ac:dyDescent="0.35">
      <c r="B2" s="2" t="s">
        <v>7</v>
      </c>
      <c r="C2" s="2" t="s">
        <v>59</v>
      </c>
      <c r="D2" s="2" t="s">
        <v>59</v>
      </c>
    </row>
    <row r="3" spans="1:11" x14ac:dyDescent="0.35">
      <c r="C3" s="2" t="s">
        <v>59</v>
      </c>
    </row>
    <row r="5" spans="1:11" ht="31" x14ac:dyDescent="0.7">
      <c r="B5" s="11" t="s">
        <v>128</v>
      </c>
      <c r="G5"/>
    </row>
    <row r="6" spans="1:11" ht="31" x14ac:dyDescent="0.7">
      <c r="B6" s="11" t="s">
        <v>144</v>
      </c>
    </row>
    <row r="7" spans="1:11" x14ac:dyDescent="0.35">
      <c r="C7" s="2" t="s">
        <v>7</v>
      </c>
      <c r="H7" s="5" t="s">
        <v>59</v>
      </c>
    </row>
    <row r="8" spans="1:11" ht="16" thickBot="1" x14ac:dyDescent="0.4">
      <c r="B8" s="14" t="s">
        <v>57</v>
      </c>
    </row>
    <row r="9" spans="1:11" ht="16" thickBot="1" x14ac:dyDescent="0.4">
      <c r="A9" s="102"/>
      <c r="B9" s="12"/>
      <c r="H9" s="32" t="s">
        <v>129</v>
      </c>
      <c r="I9" s="30" t="s">
        <v>131</v>
      </c>
      <c r="J9" s="31" t="s">
        <v>151</v>
      </c>
      <c r="K9" s="21" t="s">
        <v>155</v>
      </c>
    </row>
    <row r="10" spans="1:11" ht="16" thickBot="1" x14ac:dyDescent="0.4">
      <c r="A10" s="102"/>
      <c r="B10" s="99" t="s">
        <v>0</v>
      </c>
      <c r="C10" s="97" t="s">
        <v>2</v>
      </c>
      <c r="D10" s="97" t="s">
        <v>1</v>
      </c>
      <c r="E10" s="97" t="s">
        <v>12</v>
      </c>
      <c r="F10" s="97" t="s">
        <v>13</v>
      </c>
      <c r="G10" s="98" t="s">
        <v>55</v>
      </c>
      <c r="H10" s="37" t="s">
        <v>130</v>
      </c>
      <c r="I10" s="34" t="s">
        <v>154</v>
      </c>
      <c r="J10" s="35" t="s">
        <v>152</v>
      </c>
      <c r="K10" s="36" t="s">
        <v>122</v>
      </c>
    </row>
    <row r="11" spans="1:11" x14ac:dyDescent="0.35">
      <c r="A11" s="102"/>
      <c r="B11" s="22">
        <v>155</v>
      </c>
      <c r="C11" s="23">
        <v>65</v>
      </c>
      <c r="D11" s="23">
        <v>14</v>
      </c>
      <c r="E11" s="23">
        <v>75</v>
      </c>
      <c r="F11" s="23" t="s">
        <v>8</v>
      </c>
      <c r="G11" s="71" t="s">
        <v>29</v>
      </c>
      <c r="H11" s="74">
        <f>'Utregninger, alt ex mva'!G16</f>
        <v>952.42499999999995</v>
      </c>
      <c r="I11" s="74">
        <f>'Utregninger, alt ex mva'!I16</f>
        <v>1287.425</v>
      </c>
      <c r="J11" s="74">
        <f t="shared" ref="J11:J42" si="0">I11*1.25</f>
        <v>1609.28125</v>
      </c>
      <c r="K11" s="75">
        <f t="shared" ref="K11:K42" si="1">J11*4</f>
        <v>6437.125</v>
      </c>
    </row>
    <row r="12" spans="1:11" x14ac:dyDescent="0.35">
      <c r="A12" s="102"/>
      <c r="B12" s="24">
        <v>155</v>
      </c>
      <c r="C12" s="1">
        <v>70</v>
      </c>
      <c r="D12" s="1">
        <v>13</v>
      </c>
      <c r="E12" s="1">
        <v>75</v>
      </c>
      <c r="F12" s="1" t="s">
        <v>8</v>
      </c>
      <c r="G12" s="72" t="s">
        <v>26</v>
      </c>
      <c r="H12" s="18">
        <f>'Utregninger, alt ex mva'!G13</f>
        <v>814.85249999999996</v>
      </c>
      <c r="I12" s="18">
        <f>'Utregninger, alt ex mva'!I13</f>
        <v>1149.8525</v>
      </c>
      <c r="J12" s="18">
        <f t="shared" si="0"/>
        <v>1437.315625</v>
      </c>
      <c r="K12" s="25">
        <f t="shared" si="1"/>
        <v>5749.2624999999998</v>
      </c>
    </row>
    <row r="13" spans="1:11" x14ac:dyDescent="0.35">
      <c r="A13" s="102"/>
      <c r="B13" s="24">
        <v>155</v>
      </c>
      <c r="C13" s="1">
        <v>80</v>
      </c>
      <c r="D13" s="1">
        <v>13</v>
      </c>
      <c r="E13" s="1">
        <v>79</v>
      </c>
      <c r="F13" s="1" t="s">
        <v>8</v>
      </c>
      <c r="G13" s="72" t="s">
        <v>27</v>
      </c>
      <c r="H13" s="18">
        <f>'Utregninger, alt ex mva'!G12</f>
        <v>907.97850000000005</v>
      </c>
      <c r="I13" s="18">
        <f>'Utregninger, alt ex mva'!I12</f>
        <v>1242.9785000000002</v>
      </c>
      <c r="J13" s="18">
        <f t="shared" si="0"/>
        <v>1553.7231250000002</v>
      </c>
      <c r="K13" s="25">
        <f t="shared" si="1"/>
        <v>6214.8925000000008</v>
      </c>
    </row>
    <row r="14" spans="1:11" x14ac:dyDescent="0.35">
      <c r="A14" s="102"/>
      <c r="B14" s="24">
        <v>165</v>
      </c>
      <c r="C14" s="1">
        <v>65</v>
      </c>
      <c r="D14" s="1">
        <v>14</v>
      </c>
      <c r="E14" s="1">
        <v>79</v>
      </c>
      <c r="F14" s="1" t="s">
        <v>8</v>
      </c>
      <c r="G14" s="72" t="s">
        <v>30</v>
      </c>
      <c r="H14" s="18">
        <f>'Utregninger, alt ex mva'!G17</f>
        <v>955.9525000000001</v>
      </c>
      <c r="I14" s="18">
        <f>'Utregninger, alt ex mva'!I17</f>
        <v>1290.9525000000001</v>
      </c>
      <c r="J14" s="18">
        <f t="shared" si="0"/>
        <v>1613.6906250000002</v>
      </c>
      <c r="K14" s="25">
        <f t="shared" si="1"/>
        <v>6454.7625000000007</v>
      </c>
    </row>
    <row r="15" spans="1:11" x14ac:dyDescent="0.35">
      <c r="A15" s="102"/>
      <c r="B15" s="24">
        <v>175</v>
      </c>
      <c r="C15" s="1">
        <v>65</v>
      </c>
      <c r="D15" s="1">
        <v>14</v>
      </c>
      <c r="E15" s="1">
        <v>82</v>
      </c>
      <c r="F15" s="1" t="s">
        <v>8</v>
      </c>
      <c r="G15" s="72" t="s">
        <v>31</v>
      </c>
      <c r="H15" s="18">
        <f>'Utregninger, alt ex mva'!G18</f>
        <v>900.21799999999996</v>
      </c>
      <c r="I15" s="18">
        <f>'Utregninger, alt ex mva'!I18</f>
        <v>1235.2179999999998</v>
      </c>
      <c r="J15" s="18">
        <f t="shared" si="0"/>
        <v>1544.0224999999998</v>
      </c>
      <c r="K15" s="25">
        <f t="shared" si="1"/>
        <v>6176.0899999999992</v>
      </c>
    </row>
    <row r="16" spans="1:11" x14ac:dyDescent="0.35">
      <c r="A16" s="102"/>
      <c r="B16" s="24">
        <v>175</v>
      </c>
      <c r="C16" s="1">
        <v>65</v>
      </c>
      <c r="D16" s="1">
        <v>15</v>
      </c>
      <c r="E16" s="1">
        <v>84</v>
      </c>
      <c r="F16" s="1" t="s">
        <v>9</v>
      </c>
      <c r="G16" s="72" t="s">
        <v>35</v>
      </c>
      <c r="H16" s="18">
        <f>'Utregninger, alt ex mva'!G20</f>
        <v>1106.2239999999999</v>
      </c>
      <c r="I16" s="18">
        <f>'Utregninger, alt ex mva'!I20</f>
        <v>1441.2239999999999</v>
      </c>
      <c r="J16" s="18">
        <f t="shared" si="0"/>
        <v>1801.53</v>
      </c>
      <c r="K16" s="25">
        <f t="shared" si="1"/>
        <v>7206.12</v>
      </c>
    </row>
    <row r="17" spans="1:11" x14ac:dyDescent="0.35">
      <c r="A17" s="102"/>
      <c r="B17" s="24">
        <v>175</v>
      </c>
      <c r="C17" s="1">
        <v>70</v>
      </c>
      <c r="D17" s="1">
        <v>13</v>
      </c>
      <c r="E17" s="1">
        <v>82</v>
      </c>
      <c r="F17" s="1" t="s">
        <v>8</v>
      </c>
      <c r="G17" s="72" t="s">
        <v>28</v>
      </c>
      <c r="H17" s="18">
        <f>'Utregninger, alt ex mva'!G14</f>
        <v>908.68399999999997</v>
      </c>
      <c r="I17" s="18">
        <f>'Utregninger, alt ex mva'!I14</f>
        <v>1243.684</v>
      </c>
      <c r="J17" s="18">
        <f t="shared" si="0"/>
        <v>1554.605</v>
      </c>
      <c r="K17" s="25">
        <f t="shared" si="1"/>
        <v>6218.42</v>
      </c>
    </row>
    <row r="18" spans="1:11" x14ac:dyDescent="0.35">
      <c r="A18" s="102"/>
      <c r="B18" s="24">
        <v>175</v>
      </c>
      <c r="C18" s="1">
        <v>70</v>
      </c>
      <c r="D18" s="1">
        <v>14</v>
      </c>
      <c r="E18" s="1">
        <v>84</v>
      </c>
      <c r="F18" s="1" t="s">
        <v>8</v>
      </c>
      <c r="G18" s="72" t="s">
        <v>32</v>
      </c>
      <c r="H18" s="18">
        <f>'Utregninger, alt ex mva'!G15</f>
        <v>1200.0554999999999</v>
      </c>
      <c r="I18" s="18">
        <f>'Utregninger, alt ex mva'!I15</f>
        <v>1535.0554999999999</v>
      </c>
      <c r="J18" s="18">
        <f t="shared" si="0"/>
        <v>1918.819375</v>
      </c>
      <c r="K18" s="25">
        <f t="shared" si="1"/>
        <v>7675.2775000000001</v>
      </c>
    </row>
    <row r="19" spans="1:11" x14ac:dyDescent="0.35">
      <c r="A19" s="102"/>
      <c r="B19" s="24">
        <v>185</v>
      </c>
      <c r="C19" s="1">
        <v>55</v>
      </c>
      <c r="D19" s="1">
        <v>15</v>
      </c>
      <c r="E19" s="1">
        <v>82</v>
      </c>
      <c r="F19" s="1" t="s">
        <v>10</v>
      </c>
      <c r="G19" s="72" t="s">
        <v>36</v>
      </c>
      <c r="H19" s="18">
        <f>'Utregninger, alt ex mva'!G41</f>
        <v>1324.9289999999999</v>
      </c>
      <c r="I19" s="18">
        <f>'Utregninger, alt ex mva'!I41</f>
        <v>1659.9289999999999</v>
      </c>
      <c r="J19" s="18">
        <f t="shared" si="0"/>
        <v>2074.9112499999997</v>
      </c>
      <c r="K19" s="25">
        <f t="shared" si="1"/>
        <v>8299.6449999999986</v>
      </c>
    </row>
    <row r="20" spans="1:11" x14ac:dyDescent="0.35">
      <c r="A20" s="102"/>
      <c r="B20" s="24">
        <v>185</v>
      </c>
      <c r="C20" s="1">
        <v>60</v>
      </c>
      <c r="D20" s="1">
        <v>14</v>
      </c>
      <c r="E20" s="1">
        <v>82</v>
      </c>
      <c r="F20" s="1" t="s">
        <v>9</v>
      </c>
      <c r="G20" s="72" t="s">
        <v>33</v>
      </c>
      <c r="H20" s="18">
        <f>'Utregninger, alt ex mva'!G30</f>
        <v>977.82300000000009</v>
      </c>
      <c r="I20" s="18">
        <f>'Utregninger, alt ex mva'!I30</f>
        <v>1312.8230000000001</v>
      </c>
      <c r="J20" s="18">
        <f t="shared" si="0"/>
        <v>1641.0287500000002</v>
      </c>
      <c r="K20" s="25">
        <f t="shared" si="1"/>
        <v>6564.1150000000007</v>
      </c>
    </row>
    <row r="21" spans="1:11" x14ac:dyDescent="0.35">
      <c r="A21" s="102"/>
      <c r="B21" s="24">
        <v>185</v>
      </c>
      <c r="C21" s="1">
        <v>60</v>
      </c>
      <c r="D21" s="1">
        <v>15</v>
      </c>
      <c r="E21" s="1">
        <v>84</v>
      </c>
      <c r="F21" s="1" t="s">
        <v>9</v>
      </c>
      <c r="G21" s="72" t="s">
        <v>37</v>
      </c>
      <c r="H21" s="18">
        <f>'Utregninger, alt ex mva'!G31</f>
        <v>1205.6994999999999</v>
      </c>
      <c r="I21" s="18">
        <f>'Utregninger, alt ex mva'!I31</f>
        <v>1540.6994999999999</v>
      </c>
      <c r="J21" s="18">
        <f t="shared" si="0"/>
        <v>1925.8743749999999</v>
      </c>
      <c r="K21" s="25">
        <f t="shared" si="1"/>
        <v>7703.4974999999995</v>
      </c>
    </row>
    <row r="22" spans="1:11" x14ac:dyDescent="0.35">
      <c r="A22" s="102"/>
      <c r="B22" s="24">
        <v>185</v>
      </c>
      <c r="C22" s="1">
        <v>60</v>
      </c>
      <c r="D22" s="1">
        <v>15</v>
      </c>
      <c r="E22" s="1">
        <v>88</v>
      </c>
      <c r="F22" s="1" t="s">
        <v>9</v>
      </c>
      <c r="G22" s="72" t="s">
        <v>67</v>
      </c>
      <c r="H22" s="18">
        <f>'Utregninger, alt ex mva'!G32</f>
        <v>1218.3984999999998</v>
      </c>
      <c r="I22" s="18">
        <f>'Utregninger, alt ex mva'!I32</f>
        <v>1553.3984999999998</v>
      </c>
      <c r="J22" s="18">
        <f t="shared" si="0"/>
        <v>1941.7481249999996</v>
      </c>
      <c r="K22" s="25">
        <f t="shared" si="1"/>
        <v>7766.9924999999985</v>
      </c>
    </row>
    <row r="23" spans="1:11" x14ac:dyDescent="0.35">
      <c r="A23" s="102"/>
      <c r="B23" s="24">
        <v>185</v>
      </c>
      <c r="C23" s="1">
        <v>65</v>
      </c>
      <c r="D23" s="1">
        <v>14</v>
      </c>
      <c r="E23" s="1">
        <v>86</v>
      </c>
      <c r="F23" s="1" t="s">
        <v>8</v>
      </c>
      <c r="G23" s="72" t="s">
        <v>34</v>
      </c>
      <c r="H23" s="18">
        <f>'Utregninger, alt ex mva'!G19</f>
        <v>1042.0234999999998</v>
      </c>
      <c r="I23" s="18">
        <f>'Utregninger, alt ex mva'!I19</f>
        <v>1377.0234999999998</v>
      </c>
      <c r="J23" s="18">
        <f t="shared" si="0"/>
        <v>1721.2793749999996</v>
      </c>
      <c r="K23" s="25">
        <f t="shared" si="1"/>
        <v>6885.1174999999985</v>
      </c>
    </row>
    <row r="24" spans="1:11" x14ac:dyDescent="0.35">
      <c r="A24" s="102"/>
      <c r="B24" s="24">
        <v>185</v>
      </c>
      <c r="C24" s="1">
        <v>65</v>
      </c>
      <c r="D24" s="1">
        <v>15</v>
      </c>
      <c r="E24" s="1">
        <v>88</v>
      </c>
      <c r="F24" s="1" t="s">
        <v>9</v>
      </c>
      <c r="G24" s="72" t="s">
        <v>38</v>
      </c>
      <c r="H24" s="18">
        <f>'Utregninger, alt ex mva'!G21</f>
        <v>1154.9034999999999</v>
      </c>
      <c r="I24" s="18">
        <f>'Utregninger, alt ex mva'!I21</f>
        <v>1489.9034999999999</v>
      </c>
      <c r="J24" s="18">
        <f t="shared" si="0"/>
        <v>1862.379375</v>
      </c>
      <c r="K24" s="25">
        <f t="shared" si="1"/>
        <v>7449.5174999999999</v>
      </c>
    </row>
    <row r="25" spans="1:11" x14ac:dyDescent="0.35">
      <c r="A25" s="102"/>
      <c r="B25" s="24">
        <v>185</v>
      </c>
      <c r="C25" s="1">
        <v>65</v>
      </c>
      <c r="D25" s="1">
        <v>15</v>
      </c>
      <c r="E25" s="1">
        <v>88</v>
      </c>
      <c r="F25" s="1" t="s">
        <v>8</v>
      </c>
      <c r="G25" s="72" t="s">
        <v>39</v>
      </c>
      <c r="H25" s="18">
        <f>'Utregninger, alt ex mva'!G22</f>
        <v>977.82300000000009</v>
      </c>
      <c r="I25" s="18">
        <f>'Utregninger, alt ex mva'!I22</f>
        <v>1312.8230000000001</v>
      </c>
      <c r="J25" s="18">
        <f t="shared" si="0"/>
        <v>1641.0287500000002</v>
      </c>
      <c r="K25" s="25">
        <f t="shared" si="1"/>
        <v>6564.1150000000007</v>
      </c>
    </row>
    <row r="26" spans="1:11" x14ac:dyDescent="0.35">
      <c r="A26" s="102"/>
      <c r="B26" s="24">
        <v>195</v>
      </c>
      <c r="C26" s="1">
        <v>45</v>
      </c>
      <c r="D26" s="1">
        <v>16</v>
      </c>
      <c r="E26" s="1">
        <v>84</v>
      </c>
      <c r="F26" s="1" t="s">
        <v>10</v>
      </c>
      <c r="G26" s="72" t="s">
        <v>88</v>
      </c>
      <c r="H26" s="18">
        <f>'Utregninger, alt ex mva'!G66</f>
        <v>1312.23</v>
      </c>
      <c r="I26" s="18">
        <f>'Utregninger, alt ex mva'!I66</f>
        <v>1647.23</v>
      </c>
      <c r="J26" s="18">
        <f t="shared" si="0"/>
        <v>2059.0374999999999</v>
      </c>
      <c r="K26" s="25">
        <f t="shared" si="1"/>
        <v>8236.15</v>
      </c>
    </row>
    <row r="27" spans="1:11" x14ac:dyDescent="0.35">
      <c r="A27" s="102"/>
      <c r="B27" s="24">
        <v>195</v>
      </c>
      <c r="C27" s="1">
        <v>50</v>
      </c>
      <c r="D27" s="1">
        <v>15</v>
      </c>
      <c r="E27" s="1">
        <v>82</v>
      </c>
      <c r="F27" s="1" t="s">
        <v>10</v>
      </c>
      <c r="G27" s="72" t="s">
        <v>40</v>
      </c>
      <c r="H27" s="18">
        <f>'Utregninger, alt ex mva'!G60</f>
        <v>1015.2144999999999</v>
      </c>
      <c r="I27" s="18">
        <f>'Utregninger, alt ex mva'!I60</f>
        <v>1350.2145</v>
      </c>
      <c r="J27" s="18">
        <f t="shared" si="0"/>
        <v>1687.7681250000001</v>
      </c>
      <c r="K27" s="25">
        <f t="shared" si="1"/>
        <v>6751.0725000000002</v>
      </c>
    </row>
    <row r="28" spans="1:11" x14ac:dyDescent="0.35">
      <c r="A28" s="102"/>
      <c r="B28" s="24">
        <v>195</v>
      </c>
      <c r="C28" s="1">
        <v>50</v>
      </c>
      <c r="D28" s="1">
        <v>16</v>
      </c>
      <c r="E28" s="1">
        <v>88</v>
      </c>
      <c r="F28" s="1" t="s">
        <v>10</v>
      </c>
      <c r="G28" s="72" t="s">
        <v>83</v>
      </c>
      <c r="H28" s="18">
        <f>'Utregninger, alt ex mva'!G61</f>
        <v>1837.1220000000001</v>
      </c>
      <c r="I28" s="18">
        <f>'Utregninger, alt ex mva'!I61</f>
        <v>2172.1220000000003</v>
      </c>
      <c r="J28" s="18">
        <f t="shared" si="0"/>
        <v>2715.1525000000001</v>
      </c>
      <c r="K28" s="25">
        <f t="shared" si="1"/>
        <v>10860.61</v>
      </c>
    </row>
    <row r="29" spans="1:11" x14ac:dyDescent="0.35">
      <c r="A29" s="102"/>
      <c r="B29" s="24">
        <v>195</v>
      </c>
      <c r="C29" s="1">
        <v>55</v>
      </c>
      <c r="D29" s="1">
        <v>15</v>
      </c>
      <c r="E29" s="1">
        <v>85</v>
      </c>
      <c r="F29" s="1" t="s">
        <v>10</v>
      </c>
      <c r="G29" s="72" t="s">
        <v>41</v>
      </c>
      <c r="H29" s="18">
        <f>'Utregninger, alt ex mva'!G42</f>
        <v>1467.44</v>
      </c>
      <c r="I29" s="18">
        <f>'Utregninger, alt ex mva'!I42</f>
        <v>1802.44</v>
      </c>
      <c r="J29" s="18">
        <f t="shared" si="0"/>
        <v>2253.0500000000002</v>
      </c>
      <c r="K29" s="25">
        <f t="shared" si="1"/>
        <v>9012.2000000000007</v>
      </c>
    </row>
    <row r="30" spans="1:11" x14ac:dyDescent="0.35">
      <c r="A30" s="102"/>
      <c r="B30" s="24">
        <v>195</v>
      </c>
      <c r="C30" s="1">
        <v>55</v>
      </c>
      <c r="D30" s="1">
        <v>16</v>
      </c>
      <c r="E30" s="1">
        <v>87</v>
      </c>
      <c r="F30" s="1" t="s">
        <v>9</v>
      </c>
      <c r="G30" s="72" t="s">
        <v>48</v>
      </c>
      <c r="H30" s="18">
        <f>'Utregninger, alt ex mva'!G43</f>
        <v>1387.7184999999999</v>
      </c>
      <c r="I30" s="18">
        <f>'Utregninger, alt ex mva'!I43</f>
        <v>1722.7184999999999</v>
      </c>
      <c r="J30" s="18">
        <f t="shared" si="0"/>
        <v>2153.3981249999997</v>
      </c>
      <c r="K30" s="25">
        <f t="shared" si="1"/>
        <v>8613.5924999999988</v>
      </c>
    </row>
    <row r="31" spans="1:11" x14ac:dyDescent="0.35">
      <c r="A31" s="102"/>
      <c r="B31" s="24">
        <v>195</v>
      </c>
      <c r="C31" s="1">
        <v>55</v>
      </c>
      <c r="D31" s="1">
        <v>16</v>
      </c>
      <c r="E31" s="1">
        <v>91</v>
      </c>
      <c r="F31" s="1" t="s">
        <v>10</v>
      </c>
      <c r="G31" s="72" t="s">
        <v>73</v>
      </c>
      <c r="H31" s="18">
        <f>'Utregninger, alt ex mva'!G44</f>
        <v>1630.4105</v>
      </c>
      <c r="I31" s="18">
        <f>'Utregninger, alt ex mva'!I44</f>
        <v>1965.4105</v>
      </c>
      <c r="J31" s="18">
        <f t="shared" si="0"/>
        <v>2456.7631249999999</v>
      </c>
      <c r="K31" s="25">
        <f t="shared" si="1"/>
        <v>9827.0524999999998</v>
      </c>
    </row>
    <row r="32" spans="1:11" x14ac:dyDescent="0.35">
      <c r="A32" s="102"/>
      <c r="B32" s="24">
        <v>195</v>
      </c>
      <c r="C32" s="1">
        <v>60</v>
      </c>
      <c r="D32" s="1">
        <v>15</v>
      </c>
      <c r="E32" s="1">
        <v>88</v>
      </c>
      <c r="F32" s="1" t="s">
        <v>9</v>
      </c>
      <c r="G32" s="72" t="s">
        <v>42</v>
      </c>
      <c r="H32" s="18">
        <f>'Utregninger, alt ex mva'!G33</f>
        <v>1179.596</v>
      </c>
      <c r="I32" s="18">
        <f>'Utregninger, alt ex mva'!I33</f>
        <v>1514.596</v>
      </c>
      <c r="J32" s="18">
        <f t="shared" si="0"/>
        <v>1893.2449999999999</v>
      </c>
      <c r="K32" s="25">
        <f t="shared" si="1"/>
        <v>7572.98</v>
      </c>
    </row>
    <row r="33" spans="1:11" x14ac:dyDescent="0.35">
      <c r="A33" s="102"/>
      <c r="B33" s="24">
        <v>195</v>
      </c>
      <c r="C33" s="1">
        <v>60</v>
      </c>
      <c r="D33" s="1">
        <v>15</v>
      </c>
      <c r="E33" s="1">
        <v>88</v>
      </c>
      <c r="F33" s="1" t="s">
        <v>10</v>
      </c>
      <c r="G33" s="72" t="s">
        <v>43</v>
      </c>
      <c r="H33" s="18">
        <f>'Utregninger, alt ex mva'!G34</f>
        <v>1236.0359999999998</v>
      </c>
      <c r="I33" s="18">
        <f>'Utregninger, alt ex mva'!I34</f>
        <v>1571.0359999999998</v>
      </c>
      <c r="J33" s="18">
        <f t="shared" si="0"/>
        <v>1963.7949999999998</v>
      </c>
      <c r="K33" s="25">
        <f t="shared" si="1"/>
        <v>7855.1799999999994</v>
      </c>
    </row>
    <row r="34" spans="1:11" x14ac:dyDescent="0.35">
      <c r="A34" s="102"/>
      <c r="B34" s="24">
        <v>195</v>
      </c>
      <c r="C34" s="1">
        <v>65</v>
      </c>
      <c r="D34" s="1">
        <v>15</v>
      </c>
      <c r="E34" s="1">
        <v>91</v>
      </c>
      <c r="F34" s="1" t="s">
        <v>9</v>
      </c>
      <c r="G34" s="72" t="s">
        <v>44</v>
      </c>
      <c r="H34" s="18">
        <f>'Utregninger, alt ex mva'!G23</f>
        <v>976.41200000000003</v>
      </c>
      <c r="I34" s="18">
        <f>'Utregninger, alt ex mva'!I23</f>
        <v>1311.412</v>
      </c>
      <c r="J34" s="18">
        <f t="shared" si="0"/>
        <v>1639.2650000000001</v>
      </c>
      <c r="K34" s="25">
        <f t="shared" si="1"/>
        <v>6557.06</v>
      </c>
    </row>
    <row r="35" spans="1:11" x14ac:dyDescent="0.35">
      <c r="A35" s="102"/>
      <c r="B35" s="24">
        <v>195</v>
      </c>
      <c r="C35" s="1">
        <v>65</v>
      </c>
      <c r="D35" s="1">
        <v>15</v>
      </c>
      <c r="E35" s="1">
        <v>91</v>
      </c>
      <c r="F35" s="1" t="s">
        <v>8</v>
      </c>
      <c r="G35" s="72" t="s">
        <v>45</v>
      </c>
      <c r="H35" s="18">
        <f>'Utregninger, alt ex mva'!G24</f>
        <v>963.71299999999997</v>
      </c>
      <c r="I35" s="18">
        <f>'Utregninger, alt ex mva'!I24</f>
        <v>1298.713</v>
      </c>
      <c r="J35" s="18">
        <f t="shared" si="0"/>
        <v>1623.3912499999999</v>
      </c>
      <c r="K35" s="25">
        <f t="shared" si="1"/>
        <v>6493.5649999999996</v>
      </c>
    </row>
    <row r="36" spans="1:11" x14ac:dyDescent="0.35">
      <c r="A36" s="102"/>
      <c r="B36" s="24">
        <v>195</v>
      </c>
      <c r="C36" s="1">
        <v>65</v>
      </c>
      <c r="D36" s="1">
        <v>15</v>
      </c>
      <c r="E36" s="1">
        <v>91</v>
      </c>
      <c r="F36" s="1" t="s">
        <v>10</v>
      </c>
      <c r="G36" s="72" t="s">
        <v>46</v>
      </c>
      <c r="H36" s="18">
        <f>'Utregninger, alt ex mva'!G25</f>
        <v>1001.81</v>
      </c>
      <c r="I36" s="18">
        <f>'Utregninger, alt ex mva'!I25</f>
        <v>1336.81</v>
      </c>
      <c r="J36" s="18">
        <f t="shared" si="0"/>
        <v>1671.0124999999998</v>
      </c>
      <c r="K36" s="25">
        <f t="shared" si="1"/>
        <v>6684.0499999999993</v>
      </c>
    </row>
    <row r="37" spans="1:11" x14ac:dyDescent="0.35">
      <c r="A37" s="102"/>
      <c r="B37" s="24">
        <v>195</v>
      </c>
      <c r="C37" s="1">
        <v>65</v>
      </c>
      <c r="D37" s="1">
        <v>15</v>
      </c>
      <c r="E37" s="1">
        <v>95</v>
      </c>
      <c r="F37" s="1" t="s">
        <v>9</v>
      </c>
      <c r="G37" s="72" t="s">
        <v>66</v>
      </c>
      <c r="H37" s="18">
        <f>'Utregninger, alt ex mva'!G26</f>
        <v>1106.2239999999999</v>
      </c>
      <c r="I37" s="18">
        <f>'Utregninger, alt ex mva'!I26</f>
        <v>1441.2239999999999</v>
      </c>
      <c r="J37" s="18">
        <f t="shared" si="0"/>
        <v>1801.53</v>
      </c>
      <c r="K37" s="25">
        <f t="shared" si="1"/>
        <v>7206.12</v>
      </c>
    </row>
    <row r="38" spans="1:11" x14ac:dyDescent="0.35">
      <c r="A38" s="102"/>
      <c r="B38" s="24">
        <v>205</v>
      </c>
      <c r="C38" s="1">
        <v>45</v>
      </c>
      <c r="D38" s="1">
        <v>17</v>
      </c>
      <c r="E38" s="1">
        <v>88</v>
      </c>
      <c r="F38" s="1" t="s">
        <v>11</v>
      </c>
      <c r="G38" s="72" t="s">
        <v>89</v>
      </c>
      <c r="H38" s="18">
        <f>'Utregninger, alt ex mva'!G67</f>
        <v>1518.44</v>
      </c>
      <c r="I38" s="18">
        <f>'Utregninger, alt ex mva'!I67</f>
        <v>1876.44</v>
      </c>
      <c r="J38" s="18">
        <f t="shared" si="0"/>
        <v>2345.5500000000002</v>
      </c>
      <c r="K38" s="25">
        <f t="shared" si="1"/>
        <v>9382.2000000000007</v>
      </c>
    </row>
    <row r="39" spans="1:11" x14ac:dyDescent="0.35">
      <c r="A39" s="102"/>
      <c r="B39" s="24">
        <v>205</v>
      </c>
      <c r="C39" s="1">
        <v>50</v>
      </c>
      <c r="D39" s="1">
        <v>17</v>
      </c>
      <c r="E39" s="1">
        <v>93</v>
      </c>
      <c r="F39" s="1" t="s">
        <v>11</v>
      </c>
      <c r="G39" s="72" t="s">
        <v>84</v>
      </c>
      <c r="H39" s="18">
        <f>'Utregninger, alt ex mva'!G62</f>
        <v>1536.8</v>
      </c>
      <c r="I39" s="18">
        <f>'Utregninger, alt ex mva'!I62</f>
        <v>1894.8</v>
      </c>
      <c r="J39" s="18">
        <f t="shared" si="0"/>
        <v>2368.5</v>
      </c>
      <c r="K39" s="25">
        <f t="shared" si="1"/>
        <v>9474</v>
      </c>
    </row>
    <row r="40" spans="1:11" x14ac:dyDescent="0.35">
      <c r="A40" s="102"/>
      <c r="B40" s="24">
        <v>205</v>
      </c>
      <c r="C40" s="1">
        <v>55</v>
      </c>
      <c r="D40" s="1">
        <v>16</v>
      </c>
      <c r="E40" s="1">
        <v>91</v>
      </c>
      <c r="F40" s="1" t="s">
        <v>9</v>
      </c>
      <c r="G40" s="72" t="s">
        <v>49</v>
      </c>
      <c r="H40" s="18">
        <f>'Utregninger, alt ex mva'!G45</f>
        <v>1106.2239999999999</v>
      </c>
      <c r="I40" s="18">
        <f>'Utregninger, alt ex mva'!I45</f>
        <v>1441.2239999999999</v>
      </c>
      <c r="J40" s="18">
        <f t="shared" si="0"/>
        <v>1801.53</v>
      </c>
      <c r="K40" s="25">
        <f t="shared" si="1"/>
        <v>7206.12</v>
      </c>
    </row>
    <row r="41" spans="1:11" x14ac:dyDescent="0.35">
      <c r="A41" s="102"/>
      <c r="B41" s="24">
        <v>205</v>
      </c>
      <c r="C41" s="1">
        <v>55</v>
      </c>
      <c r="D41" s="1">
        <v>16</v>
      </c>
      <c r="E41" s="1">
        <v>91</v>
      </c>
      <c r="F41" s="1" t="s">
        <v>10</v>
      </c>
      <c r="G41" s="72" t="s">
        <v>50</v>
      </c>
      <c r="H41" s="18">
        <f>'Utregninger, alt ex mva'!G46</f>
        <v>1113.9845</v>
      </c>
      <c r="I41" s="18">
        <f>'Utregninger, alt ex mva'!I46</f>
        <v>1448.9845</v>
      </c>
      <c r="J41" s="18">
        <f t="shared" si="0"/>
        <v>1811.2306250000001</v>
      </c>
      <c r="K41" s="25">
        <f t="shared" si="1"/>
        <v>7244.9225000000006</v>
      </c>
    </row>
    <row r="42" spans="1:11" x14ac:dyDescent="0.35">
      <c r="A42" s="102"/>
      <c r="B42" s="24">
        <v>205</v>
      </c>
      <c r="C42" s="1">
        <v>55</v>
      </c>
      <c r="D42" s="1">
        <v>16</v>
      </c>
      <c r="E42" s="1">
        <v>94</v>
      </c>
      <c r="F42" s="1" t="s">
        <v>11</v>
      </c>
      <c r="G42" s="72" t="s">
        <v>74</v>
      </c>
      <c r="H42" s="18">
        <f>'Utregninger, alt ex mva'!G47</f>
        <v>1264.2559999999999</v>
      </c>
      <c r="I42" s="18">
        <f>'Utregninger, alt ex mva'!I47</f>
        <v>1599.2559999999999</v>
      </c>
      <c r="J42" s="18">
        <f t="shared" si="0"/>
        <v>1999.0699999999997</v>
      </c>
      <c r="K42" s="25">
        <f t="shared" si="1"/>
        <v>7996.2799999999988</v>
      </c>
    </row>
    <row r="43" spans="1:11" x14ac:dyDescent="0.35">
      <c r="A43" s="102"/>
      <c r="B43" s="24">
        <v>205</v>
      </c>
      <c r="C43" s="1">
        <v>55</v>
      </c>
      <c r="D43" s="1">
        <v>17</v>
      </c>
      <c r="E43" s="1">
        <v>95</v>
      </c>
      <c r="F43" s="1" t="s">
        <v>10</v>
      </c>
      <c r="G43" s="72" t="s">
        <v>76</v>
      </c>
      <c r="H43" s="18">
        <f>'Utregninger, alt ex mva'!G51</f>
        <v>1503.48</v>
      </c>
      <c r="I43" s="18">
        <f>'Utregninger, alt ex mva'!I51</f>
        <v>1861.48</v>
      </c>
      <c r="J43" s="18">
        <f t="shared" ref="J43:J74" si="2">I43*1.25</f>
        <v>2326.85</v>
      </c>
      <c r="K43" s="25">
        <f t="shared" ref="K43:K74" si="3">J43*4</f>
        <v>9307.4</v>
      </c>
    </row>
    <row r="44" spans="1:11" x14ac:dyDescent="0.35">
      <c r="A44" s="102"/>
      <c r="B44" s="24">
        <v>205</v>
      </c>
      <c r="C44" s="1">
        <v>60</v>
      </c>
      <c r="D44" s="1">
        <v>16</v>
      </c>
      <c r="E44" s="1">
        <v>92</v>
      </c>
      <c r="F44" s="1" t="s">
        <v>9</v>
      </c>
      <c r="G44" s="72" t="s">
        <v>51</v>
      </c>
      <c r="H44" s="18">
        <f>'Utregninger, alt ex mva'!G35</f>
        <v>1471.673</v>
      </c>
      <c r="I44" s="18">
        <f>'Utregninger, alt ex mva'!I35</f>
        <v>1806.673</v>
      </c>
      <c r="J44" s="18">
        <f t="shared" si="2"/>
        <v>2258.3412499999999</v>
      </c>
      <c r="K44" s="25">
        <f t="shared" si="3"/>
        <v>9033.3649999999998</v>
      </c>
    </row>
    <row r="45" spans="1:11" x14ac:dyDescent="0.35">
      <c r="A45" s="102"/>
      <c r="B45" s="24">
        <v>205</v>
      </c>
      <c r="C45" s="1">
        <v>60</v>
      </c>
      <c r="D45" s="1">
        <v>16</v>
      </c>
      <c r="E45" s="1">
        <v>96</v>
      </c>
      <c r="F45" s="1" t="s">
        <v>10</v>
      </c>
      <c r="G45" s="72" t="s">
        <v>68</v>
      </c>
      <c r="H45" s="18">
        <f>'Utregninger, alt ex mva'!G36</f>
        <v>1707.31</v>
      </c>
      <c r="I45" s="18">
        <f>'Utregninger, alt ex mva'!I36</f>
        <v>2042.31</v>
      </c>
      <c r="J45" s="18">
        <f t="shared" si="2"/>
        <v>2552.8874999999998</v>
      </c>
      <c r="K45" s="25">
        <f t="shared" si="3"/>
        <v>10211.549999999999</v>
      </c>
    </row>
    <row r="46" spans="1:11" x14ac:dyDescent="0.35">
      <c r="A46" s="102"/>
      <c r="B46" s="24">
        <v>205</v>
      </c>
      <c r="C46" s="1">
        <v>65</v>
      </c>
      <c r="D46" s="1">
        <v>15</v>
      </c>
      <c r="E46" s="1">
        <v>94</v>
      </c>
      <c r="F46" s="1" t="s">
        <v>9</v>
      </c>
      <c r="G46" s="72" t="s">
        <v>47</v>
      </c>
      <c r="H46" s="18">
        <f>'Utregninger, alt ex mva'!G27</f>
        <v>1551.3945000000001</v>
      </c>
      <c r="I46" s="18">
        <f>'Utregninger, alt ex mva'!I27</f>
        <v>1886.3945000000001</v>
      </c>
      <c r="J46" s="18">
        <f t="shared" si="2"/>
        <v>2357.993125</v>
      </c>
      <c r="K46" s="25">
        <f t="shared" si="3"/>
        <v>9431.9724999999999</v>
      </c>
    </row>
    <row r="47" spans="1:11" x14ac:dyDescent="0.35">
      <c r="A47" s="102"/>
      <c r="B47" s="24">
        <v>215</v>
      </c>
      <c r="C47" s="1">
        <v>45</v>
      </c>
      <c r="D47" s="1">
        <v>17</v>
      </c>
      <c r="E47" s="1">
        <v>91</v>
      </c>
      <c r="F47" s="1" t="s">
        <v>14</v>
      </c>
      <c r="G47" s="72" t="s">
        <v>90</v>
      </c>
      <c r="H47" s="18">
        <f>'Utregninger, alt ex mva'!G68</f>
        <v>1379.04</v>
      </c>
      <c r="I47" s="18">
        <f>'Utregninger, alt ex mva'!I68</f>
        <v>1737.04</v>
      </c>
      <c r="J47" s="18">
        <f t="shared" si="2"/>
        <v>2171.3000000000002</v>
      </c>
      <c r="K47" s="25">
        <f t="shared" si="3"/>
        <v>8685.2000000000007</v>
      </c>
    </row>
    <row r="48" spans="1:11" x14ac:dyDescent="0.35">
      <c r="A48" s="102"/>
      <c r="B48" s="24">
        <v>215</v>
      </c>
      <c r="C48" s="1">
        <v>50</v>
      </c>
      <c r="D48" s="1">
        <v>17</v>
      </c>
      <c r="E48" s="1">
        <v>95</v>
      </c>
      <c r="F48" s="1" t="s">
        <v>11</v>
      </c>
      <c r="G48" s="72" t="s">
        <v>85</v>
      </c>
      <c r="H48" s="18">
        <f>'Utregninger, alt ex mva'!G63</f>
        <v>1611.6</v>
      </c>
      <c r="I48" s="18">
        <f>'Utregninger, alt ex mva'!I63</f>
        <v>1969.6</v>
      </c>
      <c r="J48" s="18">
        <f t="shared" si="2"/>
        <v>2462</v>
      </c>
      <c r="K48" s="25">
        <f t="shared" si="3"/>
        <v>9848</v>
      </c>
    </row>
    <row r="49" spans="1:11" x14ac:dyDescent="0.35">
      <c r="A49" s="102"/>
      <c r="B49" s="24">
        <v>215</v>
      </c>
      <c r="C49" s="1">
        <v>55</v>
      </c>
      <c r="D49" s="1">
        <v>16</v>
      </c>
      <c r="E49" s="1">
        <v>93</v>
      </c>
      <c r="F49" s="1" t="s">
        <v>10</v>
      </c>
      <c r="G49" s="72" t="s">
        <v>52</v>
      </c>
      <c r="H49" s="18">
        <f>'Utregninger, alt ex mva'!G49</f>
        <v>1867.4585000000002</v>
      </c>
      <c r="I49" s="18">
        <f>'Utregninger, alt ex mva'!I49</f>
        <v>2202.4585000000002</v>
      </c>
      <c r="J49" s="18">
        <f t="shared" si="2"/>
        <v>2753.0731250000003</v>
      </c>
      <c r="K49" s="25">
        <f t="shared" si="3"/>
        <v>11012.292500000001</v>
      </c>
    </row>
    <row r="50" spans="1:11" x14ac:dyDescent="0.35">
      <c r="A50" s="102"/>
      <c r="B50" s="24">
        <v>215</v>
      </c>
      <c r="C50" s="1">
        <v>55</v>
      </c>
      <c r="D50" s="1">
        <v>16</v>
      </c>
      <c r="E50" s="1">
        <v>97</v>
      </c>
      <c r="F50" s="1" t="s">
        <v>11</v>
      </c>
      <c r="G50" s="72" t="s">
        <v>75</v>
      </c>
      <c r="H50" s="18">
        <f>'Utregninger, alt ex mva'!G48</f>
        <v>1973.989</v>
      </c>
      <c r="I50" s="18">
        <f>'Utregninger, alt ex mva'!I48</f>
        <v>2308.989</v>
      </c>
      <c r="J50" s="18">
        <f t="shared" si="2"/>
        <v>2886.2362499999999</v>
      </c>
      <c r="K50" s="25">
        <f t="shared" si="3"/>
        <v>11544.945</v>
      </c>
    </row>
    <row r="51" spans="1:11" x14ac:dyDescent="0.35">
      <c r="A51" s="102"/>
      <c r="B51" s="24">
        <v>215</v>
      </c>
      <c r="C51" s="1">
        <v>55</v>
      </c>
      <c r="D51" s="1">
        <v>17</v>
      </c>
      <c r="E51" s="1">
        <v>94</v>
      </c>
      <c r="F51" s="1" t="s">
        <v>10</v>
      </c>
      <c r="G51" s="72" t="s">
        <v>77</v>
      </c>
      <c r="H51" s="18">
        <f>'Utregninger, alt ex mva'!G52</f>
        <v>1663.9599999999998</v>
      </c>
      <c r="I51" s="18">
        <f>'Utregninger, alt ex mva'!I52</f>
        <v>2021.9599999999998</v>
      </c>
      <c r="J51" s="18">
        <f t="shared" si="2"/>
        <v>2527.4499999999998</v>
      </c>
      <c r="K51" s="25">
        <f t="shared" si="3"/>
        <v>10109.799999999999</v>
      </c>
    </row>
    <row r="52" spans="1:11" x14ac:dyDescent="0.35">
      <c r="A52" s="102"/>
      <c r="B52" s="24">
        <v>215</v>
      </c>
      <c r="C52" s="1">
        <v>55</v>
      </c>
      <c r="D52" s="1">
        <v>17</v>
      </c>
      <c r="E52" s="1">
        <v>98</v>
      </c>
      <c r="F52" s="1" t="s">
        <v>11</v>
      </c>
      <c r="G52" s="72" t="s">
        <v>78</v>
      </c>
      <c r="H52" s="18">
        <f>'Utregninger, alt ex mva'!G53</f>
        <v>1681.64</v>
      </c>
      <c r="I52" s="18">
        <f>'Utregninger, alt ex mva'!I53</f>
        <v>2039.64</v>
      </c>
      <c r="J52" s="18">
        <f t="shared" si="2"/>
        <v>2549.5500000000002</v>
      </c>
      <c r="K52" s="25">
        <f t="shared" si="3"/>
        <v>10198.200000000001</v>
      </c>
    </row>
    <row r="53" spans="1:11" x14ac:dyDescent="0.35">
      <c r="A53" s="102"/>
      <c r="B53" s="24">
        <v>215</v>
      </c>
      <c r="C53" s="1">
        <v>55</v>
      </c>
      <c r="D53" s="1">
        <v>18</v>
      </c>
      <c r="E53" s="1">
        <v>99</v>
      </c>
      <c r="F53" s="1" t="s">
        <v>10</v>
      </c>
      <c r="G53" s="72" t="s">
        <v>81</v>
      </c>
      <c r="H53" s="18">
        <f>'Utregninger, alt ex mva'!G56</f>
        <v>1660.56</v>
      </c>
      <c r="I53" s="18">
        <f>'Utregninger, alt ex mva'!I56</f>
        <v>2018.56</v>
      </c>
      <c r="J53" s="18">
        <f t="shared" si="2"/>
        <v>2523.1999999999998</v>
      </c>
      <c r="K53" s="25">
        <f t="shared" si="3"/>
        <v>10092.799999999999</v>
      </c>
    </row>
    <row r="54" spans="1:11" x14ac:dyDescent="0.35">
      <c r="A54" s="102"/>
      <c r="B54" s="24">
        <v>215</v>
      </c>
      <c r="C54" s="1">
        <v>60</v>
      </c>
      <c r="D54" s="1">
        <v>16</v>
      </c>
      <c r="E54" s="1">
        <v>99</v>
      </c>
      <c r="F54" s="1" t="s">
        <v>10</v>
      </c>
      <c r="G54" s="72" t="s">
        <v>69</v>
      </c>
      <c r="H54" s="18">
        <f>'Utregninger, alt ex mva'!G37</f>
        <v>1928.1314999999997</v>
      </c>
      <c r="I54" s="18">
        <f>'Utregninger, alt ex mva'!I37</f>
        <v>2263.1314999999995</v>
      </c>
      <c r="J54" s="18">
        <f t="shared" si="2"/>
        <v>2828.9143749999994</v>
      </c>
      <c r="K54" s="25">
        <f t="shared" si="3"/>
        <v>11315.657499999998</v>
      </c>
    </row>
    <row r="55" spans="1:11" x14ac:dyDescent="0.35">
      <c r="A55" s="102"/>
      <c r="B55" s="24">
        <v>215</v>
      </c>
      <c r="C55" s="1">
        <v>60</v>
      </c>
      <c r="D55" s="1">
        <v>17</v>
      </c>
      <c r="E55" s="1">
        <v>96</v>
      </c>
      <c r="F55" s="1" t="s">
        <v>9</v>
      </c>
      <c r="G55" s="72" t="s">
        <v>70</v>
      </c>
      <c r="H55" s="18">
        <f>'Utregninger, alt ex mva'!G38</f>
        <v>1504.8400000000001</v>
      </c>
      <c r="I55" s="18">
        <f>'Utregninger, alt ex mva'!I38</f>
        <v>1862.8400000000001</v>
      </c>
      <c r="J55" s="18">
        <f t="shared" si="2"/>
        <v>2328.5500000000002</v>
      </c>
      <c r="K55" s="25">
        <f t="shared" si="3"/>
        <v>9314.2000000000007</v>
      </c>
    </row>
    <row r="56" spans="1:11" x14ac:dyDescent="0.35">
      <c r="A56" s="102"/>
      <c r="B56" s="24">
        <v>215</v>
      </c>
      <c r="C56" s="1">
        <v>65</v>
      </c>
      <c r="D56" s="1">
        <v>16</v>
      </c>
      <c r="E56" s="1">
        <v>98</v>
      </c>
      <c r="F56" s="1" t="s">
        <v>9</v>
      </c>
      <c r="G56" s="72" t="s">
        <v>53</v>
      </c>
      <c r="H56" s="18">
        <f>'Utregninger, alt ex mva'!G28</f>
        <v>1391.9514999999999</v>
      </c>
      <c r="I56" s="18">
        <f>'Utregninger, alt ex mva'!I28</f>
        <v>1726.9514999999999</v>
      </c>
      <c r="J56" s="18">
        <f t="shared" si="2"/>
        <v>2158.6893749999999</v>
      </c>
      <c r="K56" s="25">
        <f t="shared" si="3"/>
        <v>8634.7574999999997</v>
      </c>
    </row>
    <row r="57" spans="1:11" x14ac:dyDescent="0.35">
      <c r="A57" s="102"/>
      <c r="B57" s="24">
        <v>215</v>
      </c>
      <c r="C57" s="1">
        <v>65</v>
      </c>
      <c r="D57" s="1">
        <v>17</v>
      </c>
      <c r="E57" s="1">
        <v>99</v>
      </c>
      <c r="F57" s="1" t="s">
        <v>10</v>
      </c>
      <c r="G57" s="72" t="s">
        <v>145</v>
      </c>
      <c r="H57" s="18">
        <f>'Utregninger, alt ex mva'!G29</f>
        <v>1476.28</v>
      </c>
      <c r="I57" s="18">
        <f>'Utregninger, alt ex mva'!I29</f>
        <v>1834.28</v>
      </c>
      <c r="J57" s="18">
        <f t="shared" si="2"/>
        <v>2292.85</v>
      </c>
      <c r="K57" s="25">
        <f t="shared" si="3"/>
        <v>9171.4</v>
      </c>
    </row>
    <row r="58" spans="1:11" x14ac:dyDescent="0.35">
      <c r="A58" s="102"/>
      <c r="B58" s="24">
        <v>225</v>
      </c>
      <c r="C58" s="1">
        <v>40</v>
      </c>
      <c r="D58" s="1">
        <v>18</v>
      </c>
      <c r="E58" s="1">
        <v>92</v>
      </c>
      <c r="F58" s="1" t="s">
        <v>14</v>
      </c>
      <c r="G58" s="72" t="s">
        <v>98</v>
      </c>
      <c r="H58" s="18">
        <f>'Utregninger, alt ex mva'!G77</f>
        <v>1186.5999999999999</v>
      </c>
      <c r="I58" s="18">
        <f>'Utregninger, alt ex mva'!I77</f>
        <v>1544.6</v>
      </c>
      <c r="J58" s="18">
        <f t="shared" si="2"/>
        <v>1930.75</v>
      </c>
      <c r="K58" s="25">
        <f t="shared" si="3"/>
        <v>7723</v>
      </c>
    </row>
    <row r="59" spans="1:11" x14ac:dyDescent="0.35">
      <c r="A59" s="102"/>
      <c r="B59" s="24">
        <v>225</v>
      </c>
      <c r="C59" s="1">
        <v>45</v>
      </c>
      <c r="D59" s="1">
        <v>17</v>
      </c>
      <c r="E59" s="1">
        <v>91</v>
      </c>
      <c r="F59" s="1" t="s">
        <v>14</v>
      </c>
      <c r="G59" s="72" t="s">
        <v>91</v>
      </c>
      <c r="H59" s="18">
        <f>'Utregninger, alt ex mva'!G69</f>
        <v>1134.24</v>
      </c>
      <c r="I59" s="18">
        <f>'Utregninger, alt ex mva'!I69</f>
        <v>1492.24</v>
      </c>
      <c r="J59" s="18">
        <f t="shared" si="2"/>
        <v>1865.3</v>
      </c>
      <c r="K59" s="25">
        <f t="shared" si="3"/>
        <v>7461.2</v>
      </c>
    </row>
    <row r="60" spans="1:11" x14ac:dyDescent="0.35">
      <c r="A60" s="102"/>
      <c r="B60" s="24">
        <v>225</v>
      </c>
      <c r="C60" s="1">
        <v>45</v>
      </c>
      <c r="D60" s="1">
        <v>17</v>
      </c>
      <c r="E60" s="1">
        <v>94</v>
      </c>
      <c r="F60" s="1" t="s">
        <v>14</v>
      </c>
      <c r="G60" s="72" t="s">
        <v>92</v>
      </c>
      <c r="H60" s="18">
        <f>'Utregninger, alt ex mva'!G70</f>
        <v>1143.08</v>
      </c>
      <c r="I60" s="18">
        <f>'Utregninger, alt ex mva'!I70</f>
        <v>1501.08</v>
      </c>
      <c r="J60" s="18">
        <f t="shared" si="2"/>
        <v>1876.35</v>
      </c>
      <c r="K60" s="25">
        <f t="shared" si="3"/>
        <v>7505.4</v>
      </c>
    </row>
    <row r="61" spans="1:11" x14ac:dyDescent="0.35">
      <c r="A61" s="102"/>
      <c r="B61" s="24">
        <v>225</v>
      </c>
      <c r="C61" s="1">
        <v>45</v>
      </c>
      <c r="D61" s="1">
        <v>18</v>
      </c>
      <c r="E61" s="1">
        <v>95</v>
      </c>
      <c r="F61" s="1" t="s">
        <v>14</v>
      </c>
      <c r="G61" s="72" t="s">
        <v>94</v>
      </c>
      <c r="H61" s="18">
        <f>'Utregninger, alt ex mva'!G72</f>
        <v>1693.8799999999999</v>
      </c>
      <c r="I61" s="18">
        <f>'Utregninger, alt ex mva'!I72</f>
        <v>2051.88</v>
      </c>
      <c r="J61" s="18">
        <f t="shared" si="2"/>
        <v>2564.8500000000004</v>
      </c>
      <c r="K61" s="25">
        <f t="shared" si="3"/>
        <v>10259.400000000001</v>
      </c>
    </row>
    <row r="62" spans="1:11" x14ac:dyDescent="0.35">
      <c r="A62" s="102"/>
      <c r="B62" s="24">
        <v>225</v>
      </c>
      <c r="C62" s="1">
        <v>45</v>
      </c>
      <c r="D62" s="1">
        <v>19</v>
      </c>
      <c r="E62" s="1">
        <v>96</v>
      </c>
      <c r="F62" s="1" t="s">
        <v>11</v>
      </c>
      <c r="G62" s="72" t="s">
        <v>97</v>
      </c>
      <c r="H62" s="18">
        <f>'Utregninger, alt ex mva'!G75</f>
        <v>2050.6590000000001</v>
      </c>
      <c r="I62" s="18">
        <f>'Utregninger, alt ex mva'!I75</f>
        <v>2431.6590000000001</v>
      </c>
      <c r="J62" s="18">
        <f t="shared" si="2"/>
        <v>3039.57375</v>
      </c>
      <c r="K62" s="25">
        <f t="shared" si="3"/>
        <v>12158.295</v>
      </c>
    </row>
    <row r="63" spans="1:11" x14ac:dyDescent="0.35">
      <c r="A63" s="102"/>
      <c r="B63" s="24">
        <v>225</v>
      </c>
      <c r="C63" s="1">
        <v>50</v>
      </c>
      <c r="D63" s="1">
        <v>17</v>
      </c>
      <c r="E63" s="1">
        <v>98</v>
      </c>
      <c r="F63" s="1" t="s">
        <v>14</v>
      </c>
      <c r="G63" s="72" t="s">
        <v>86</v>
      </c>
      <c r="H63" s="18">
        <f>'Utregninger, alt ex mva'!G64</f>
        <v>1597.32</v>
      </c>
      <c r="I63" s="18">
        <f>'Utregninger, alt ex mva'!I64</f>
        <v>1955.32</v>
      </c>
      <c r="J63" s="18">
        <f t="shared" si="2"/>
        <v>2444.15</v>
      </c>
      <c r="K63" s="25">
        <f t="shared" si="3"/>
        <v>9776.6</v>
      </c>
    </row>
    <row r="64" spans="1:11" x14ac:dyDescent="0.35">
      <c r="A64" s="102"/>
      <c r="B64" s="24">
        <v>225</v>
      </c>
      <c r="C64" s="1">
        <v>55</v>
      </c>
      <c r="D64" s="1">
        <v>16</v>
      </c>
      <c r="E64" s="1">
        <v>95</v>
      </c>
      <c r="F64" s="1" t="s">
        <v>11</v>
      </c>
      <c r="G64" s="72" t="s">
        <v>54</v>
      </c>
      <c r="H64" s="18">
        <f>'Utregninger, alt ex mva'!G50</f>
        <v>1945.7689999999998</v>
      </c>
      <c r="I64" s="18">
        <f>'Utregninger, alt ex mva'!I50</f>
        <v>2280.7689999999998</v>
      </c>
      <c r="J64" s="18">
        <f t="shared" si="2"/>
        <v>2850.9612499999998</v>
      </c>
      <c r="K64" s="25">
        <f t="shared" si="3"/>
        <v>11403.844999999999</v>
      </c>
    </row>
    <row r="65" spans="1:11" x14ac:dyDescent="0.35">
      <c r="A65" s="102"/>
      <c r="B65" s="24">
        <v>225</v>
      </c>
      <c r="C65" s="1">
        <v>55</v>
      </c>
      <c r="D65" s="1">
        <v>17</v>
      </c>
      <c r="E65" s="1">
        <v>101</v>
      </c>
      <c r="F65" s="1" t="s">
        <v>14</v>
      </c>
      <c r="G65" s="72" t="s">
        <v>79</v>
      </c>
      <c r="H65" s="18">
        <f>'Utregninger, alt ex mva'!G54</f>
        <v>1687.08</v>
      </c>
      <c r="I65" s="18">
        <f>'Utregninger, alt ex mva'!I54</f>
        <v>2045.08</v>
      </c>
      <c r="J65" s="18">
        <f t="shared" si="2"/>
        <v>2556.35</v>
      </c>
      <c r="K65" s="25">
        <f t="shared" si="3"/>
        <v>10225.4</v>
      </c>
    </row>
    <row r="66" spans="1:11" x14ac:dyDescent="0.35">
      <c r="A66" s="102"/>
      <c r="B66" s="24">
        <v>225</v>
      </c>
      <c r="C66" s="1">
        <v>55</v>
      </c>
      <c r="D66" s="1">
        <v>18</v>
      </c>
      <c r="E66" s="1">
        <v>98</v>
      </c>
      <c r="F66" s="1" t="s">
        <v>10</v>
      </c>
      <c r="G66" s="72" t="s">
        <v>82</v>
      </c>
      <c r="H66" s="18">
        <f>'Utregninger, alt ex mva'!G57</f>
        <v>1564</v>
      </c>
      <c r="I66" s="18">
        <f>'Utregninger, alt ex mva'!I57</f>
        <v>1922</v>
      </c>
      <c r="J66" s="18">
        <f t="shared" si="2"/>
        <v>2402.5</v>
      </c>
      <c r="K66" s="25">
        <f t="shared" si="3"/>
        <v>9610</v>
      </c>
    </row>
    <row r="67" spans="1:11" x14ac:dyDescent="0.35">
      <c r="A67" s="102"/>
      <c r="B67" s="24">
        <v>225</v>
      </c>
      <c r="C67" s="1">
        <v>60</v>
      </c>
      <c r="D67" s="1">
        <v>17</v>
      </c>
      <c r="E67" s="1">
        <v>99</v>
      </c>
      <c r="F67" s="1" t="s">
        <v>9</v>
      </c>
      <c r="G67" s="72" t="s">
        <v>71</v>
      </c>
      <c r="H67" s="18">
        <f>'Utregninger, alt ex mva'!G39</f>
        <v>1872.7199999999998</v>
      </c>
      <c r="I67" s="18">
        <f>'Utregninger, alt ex mva'!I39</f>
        <v>2230.7199999999998</v>
      </c>
      <c r="J67" s="18">
        <f t="shared" si="2"/>
        <v>2788.3999999999996</v>
      </c>
      <c r="K67" s="25">
        <f t="shared" si="3"/>
        <v>11153.599999999999</v>
      </c>
    </row>
    <row r="68" spans="1:11" x14ac:dyDescent="0.35">
      <c r="A68" s="102"/>
      <c r="B68" s="24">
        <v>235</v>
      </c>
      <c r="C68" s="1">
        <v>35</v>
      </c>
      <c r="D68" s="1">
        <v>19</v>
      </c>
      <c r="E68" s="1">
        <v>91</v>
      </c>
      <c r="F68" s="1" t="s">
        <v>14</v>
      </c>
      <c r="G68" s="72" t="s">
        <v>103</v>
      </c>
      <c r="H68" s="18">
        <f>'Utregninger, alt ex mva'!G82</f>
        <v>1765.5689999999997</v>
      </c>
      <c r="I68" s="18">
        <f>'Utregninger, alt ex mva'!I82</f>
        <v>2146.5689999999995</v>
      </c>
      <c r="J68" s="18">
        <f t="shared" si="2"/>
        <v>2683.2112499999994</v>
      </c>
      <c r="K68" s="25">
        <f t="shared" si="3"/>
        <v>10732.844999999998</v>
      </c>
    </row>
    <row r="69" spans="1:11" x14ac:dyDescent="0.35">
      <c r="A69" s="102"/>
      <c r="B69" s="24">
        <v>235</v>
      </c>
      <c r="C69" s="1">
        <v>40</v>
      </c>
      <c r="D69" s="1">
        <v>18</v>
      </c>
      <c r="E69" s="1">
        <v>95</v>
      </c>
      <c r="F69" s="1" t="s">
        <v>14</v>
      </c>
      <c r="G69" s="72" t="s">
        <v>99</v>
      </c>
      <c r="H69" s="18">
        <f>'Utregninger, alt ex mva'!G78</f>
        <v>1553.8</v>
      </c>
      <c r="I69" s="18">
        <f>'Utregninger, alt ex mva'!I78</f>
        <v>1911.8</v>
      </c>
      <c r="J69" s="18">
        <f t="shared" si="2"/>
        <v>2389.75</v>
      </c>
      <c r="K69" s="25">
        <f t="shared" si="3"/>
        <v>9559</v>
      </c>
    </row>
    <row r="70" spans="1:11" x14ac:dyDescent="0.35">
      <c r="A70" s="102"/>
      <c r="B70" s="24">
        <v>235</v>
      </c>
      <c r="C70" s="1">
        <v>45</v>
      </c>
      <c r="D70" s="1">
        <v>17</v>
      </c>
      <c r="E70" s="1">
        <v>97</v>
      </c>
      <c r="F70" s="1" t="s">
        <v>14</v>
      </c>
      <c r="G70" s="72" t="s">
        <v>93</v>
      </c>
      <c r="H70" s="18">
        <f>'Utregninger, alt ex mva'!G71</f>
        <v>1398.08</v>
      </c>
      <c r="I70" s="18">
        <f>'Utregninger, alt ex mva'!I71</f>
        <v>1756.08</v>
      </c>
      <c r="J70" s="18">
        <f t="shared" si="2"/>
        <v>2195.1</v>
      </c>
      <c r="K70" s="25">
        <f t="shared" si="3"/>
        <v>8780.4</v>
      </c>
    </row>
    <row r="71" spans="1:11" x14ac:dyDescent="0.35">
      <c r="A71" s="102"/>
      <c r="B71" s="24">
        <v>235</v>
      </c>
      <c r="C71" s="1">
        <v>45</v>
      </c>
      <c r="D71" s="1">
        <v>18</v>
      </c>
      <c r="E71" s="1">
        <v>98</v>
      </c>
      <c r="F71" s="1" t="s">
        <v>14</v>
      </c>
      <c r="G71" s="72" t="s">
        <v>95</v>
      </c>
      <c r="H71" s="18">
        <f>'Utregninger, alt ex mva'!G73</f>
        <v>1882.24</v>
      </c>
      <c r="I71" s="18">
        <f>'Utregninger, alt ex mva'!I73</f>
        <v>2240.2399999999998</v>
      </c>
      <c r="J71" s="18">
        <f t="shared" si="2"/>
        <v>2800.2999999999997</v>
      </c>
      <c r="K71" s="25">
        <f t="shared" si="3"/>
        <v>11201.199999999999</v>
      </c>
    </row>
    <row r="72" spans="1:11" x14ac:dyDescent="0.35">
      <c r="A72" s="102"/>
      <c r="B72" s="24">
        <v>235</v>
      </c>
      <c r="C72" s="1">
        <v>50</v>
      </c>
      <c r="D72" s="1">
        <v>18</v>
      </c>
      <c r="E72" s="1">
        <v>97</v>
      </c>
      <c r="F72" s="1" t="s">
        <v>10</v>
      </c>
      <c r="G72" s="72" t="s">
        <v>87</v>
      </c>
      <c r="H72" s="18">
        <f>'Utregninger, alt ex mva'!G65</f>
        <v>1759.84</v>
      </c>
      <c r="I72" s="18">
        <f>'Utregninger, alt ex mva'!I65</f>
        <v>2117.84</v>
      </c>
      <c r="J72" s="18">
        <f t="shared" si="2"/>
        <v>2647.3</v>
      </c>
      <c r="K72" s="25">
        <f t="shared" si="3"/>
        <v>10589.2</v>
      </c>
    </row>
    <row r="73" spans="1:11" x14ac:dyDescent="0.35">
      <c r="A73" s="102"/>
      <c r="B73" s="24">
        <v>235</v>
      </c>
      <c r="C73" s="1">
        <v>55</v>
      </c>
      <c r="D73" s="1">
        <v>17</v>
      </c>
      <c r="E73" s="1">
        <v>103</v>
      </c>
      <c r="F73" s="1" t="s">
        <v>11</v>
      </c>
      <c r="G73" s="72" t="s">
        <v>80</v>
      </c>
      <c r="H73" s="18">
        <f>'Utregninger, alt ex mva'!G55</f>
        <v>1695.24</v>
      </c>
      <c r="I73" s="18">
        <f>'Utregninger, alt ex mva'!I55</f>
        <v>2053.2399999999998</v>
      </c>
      <c r="J73" s="18">
        <f t="shared" si="2"/>
        <v>2566.5499999999997</v>
      </c>
      <c r="K73" s="25">
        <f t="shared" si="3"/>
        <v>10266.199999999999</v>
      </c>
    </row>
    <row r="74" spans="1:11" x14ac:dyDescent="0.35">
      <c r="A74" s="102"/>
      <c r="B74" s="24">
        <v>235</v>
      </c>
      <c r="C74" s="1">
        <v>55</v>
      </c>
      <c r="D74" s="1">
        <v>18</v>
      </c>
      <c r="E74" s="1">
        <v>100</v>
      </c>
      <c r="F74" s="1" t="s">
        <v>10</v>
      </c>
      <c r="G74" s="72" t="s">
        <v>146</v>
      </c>
      <c r="H74" s="18">
        <f>'Utregninger, alt ex mva'!G58</f>
        <v>1636.76</v>
      </c>
      <c r="I74" s="18">
        <f>'Utregninger, alt ex mva'!I58</f>
        <v>1994.76</v>
      </c>
      <c r="J74" s="18">
        <f t="shared" si="2"/>
        <v>2493.4499999999998</v>
      </c>
      <c r="K74" s="25">
        <f t="shared" si="3"/>
        <v>9973.7999999999993</v>
      </c>
    </row>
    <row r="75" spans="1:11" x14ac:dyDescent="0.35">
      <c r="A75" s="102"/>
      <c r="B75" s="24">
        <v>235</v>
      </c>
      <c r="C75" s="1">
        <v>55</v>
      </c>
      <c r="D75" s="1">
        <v>19</v>
      </c>
      <c r="E75" s="1">
        <v>105</v>
      </c>
      <c r="F75" s="1" t="s">
        <v>14</v>
      </c>
      <c r="G75" s="72" t="s">
        <v>147</v>
      </c>
      <c r="H75" s="18">
        <f>'Utregninger, alt ex mva'!G59</f>
        <v>1808.664</v>
      </c>
      <c r="I75" s="18">
        <f>'Utregninger, alt ex mva'!I59</f>
        <v>2189.6639999999998</v>
      </c>
      <c r="J75" s="18">
        <f t="shared" ref="J75:J83" si="4">I75*1.25</f>
        <v>2737.08</v>
      </c>
      <c r="K75" s="25">
        <f t="shared" ref="K75:K83" si="5">J75*4</f>
        <v>10948.32</v>
      </c>
    </row>
    <row r="76" spans="1:11" x14ac:dyDescent="0.35">
      <c r="A76" s="102"/>
      <c r="B76" s="24">
        <v>235</v>
      </c>
      <c r="C76" s="1">
        <v>60</v>
      </c>
      <c r="D76" s="1">
        <v>18</v>
      </c>
      <c r="E76" s="1">
        <v>103</v>
      </c>
      <c r="F76" s="1" t="s">
        <v>10</v>
      </c>
      <c r="G76" s="72" t="s">
        <v>72</v>
      </c>
      <c r="H76" s="18">
        <f>'Utregninger, alt ex mva'!G40</f>
        <v>1848.9199999999998</v>
      </c>
      <c r="I76" s="18">
        <f>'Utregninger, alt ex mva'!I40</f>
        <v>2206.92</v>
      </c>
      <c r="J76" s="18">
        <f t="shared" si="4"/>
        <v>2758.65</v>
      </c>
      <c r="K76" s="25">
        <f t="shared" si="5"/>
        <v>11034.6</v>
      </c>
    </row>
    <row r="77" spans="1:11" x14ac:dyDescent="0.35">
      <c r="A77" s="102"/>
      <c r="B77" s="24">
        <v>245</v>
      </c>
      <c r="C77" s="1">
        <v>35</v>
      </c>
      <c r="D77" s="1">
        <v>19</v>
      </c>
      <c r="E77" s="1">
        <v>93</v>
      </c>
      <c r="F77" s="1" t="s">
        <v>14</v>
      </c>
      <c r="G77" s="72" t="s">
        <v>104</v>
      </c>
      <c r="H77" s="18">
        <f>'Utregninger, alt ex mva'!G83</f>
        <v>2188.5629999999996</v>
      </c>
      <c r="I77" s="18">
        <f>'Utregninger, alt ex mva'!I83</f>
        <v>2569.5629999999996</v>
      </c>
      <c r="J77" s="18">
        <f t="shared" si="4"/>
        <v>3211.9537499999997</v>
      </c>
      <c r="K77" s="25">
        <f t="shared" si="5"/>
        <v>12847.814999999999</v>
      </c>
    </row>
    <row r="78" spans="1:11" x14ac:dyDescent="0.35">
      <c r="A78" s="102"/>
      <c r="B78" s="24">
        <v>245</v>
      </c>
      <c r="C78" s="1">
        <v>40</v>
      </c>
      <c r="D78" s="1">
        <v>18</v>
      </c>
      <c r="E78" s="1">
        <v>97</v>
      </c>
      <c r="F78" s="1" t="s">
        <v>14</v>
      </c>
      <c r="G78" s="72" t="s">
        <v>100</v>
      </c>
      <c r="H78" s="18">
        <f>'Utregninger, alt ex mva'!G79</f>
        <v>1583.04</v>
      </c>
      <c r="I78" s="18">
        <f>'Utregninger, alt ex mva'!I79</f>
        <v>1941.04</v>
      </c>
      <c r="J78" s="18">
        <f t="shared" si="4"/>
        <v>2426.3000000000002</v>
      </c>
      <c r="K78" s="25">
        <f t="shared" si="5"/>
        <v>9705.2000000000007</v>
      </c>
    </row>
    <row r="79" spans="1:11" x14ac:dyDescent="0.35">
      <c r="A79" s="102"/>
      <c r="B79" s="24">
        <v>245</v>
      </c>
      <c r="C79" s="1">
        <v>40</v>
      </c>
      <c r="D79" s="1">
        <v>19</v>
      </c>
      <c r="E79" s="1">
        <v>98</v>
      </c>
      <c r="F79" s="1" t="s">
        <v>14</v>
      </c>
      <c r="G79" s="72" t="s">
        <v>101</v>
      </c>
      <c r="H79" s="18">
        <f>'Utregninger, alt ex mva'!G80</f>
        <v>2028.117</v>
      </c>
      <c r="I79" s="18">
        <f>'Utregninger, alt ex mva'!I80</f>
        <v>2409.1170000000002</v>
      </c>
      <c r="J79" s="18">
        <f t="shared" si="4"/>
        <v>3011.3962500000002</v>
      </c>
      <c r="K79" s="25">
        <f t="shared" si="5"/>
        <v>12045.585000000001</v>
      </c>
    </row>
    <row r="80" spans="1:11" x14ac:dyDescent="0.35">
      <c r="A80" s="102"/>
      <c r="B80" s="24">
        <v>245</v>
      </c>
      <c r="C80" s="1">
        <v>45</v>
      </c>
      <c r="D80" s="1">
        <v>18</v>
      </c>
      <c r="E80" s="1">
        <v>100</v>
      </c>
      <c r="F80" s="1" t="s">
        <v>14</v>
      </c>
      <c r="G80" s="72" t="s">
        <v>96</v>
      </c>
      <c r="H80" s="18">
        <f>'Utregninger, alt ex mva'!G74</f>
        <v>1723.12</v>
      </c>
      <c r="I80" s="18">
        <f>'Utregninger, alt ex mva'!I74</f>
        <v>2081.12</v>
      </c>
      <c r="J80" s="18">
        <f t="shared" si="4"/>
        <v>2601.3999999999996</v>
      </c>
      <c r="K80" s="25">
        <f t="shared" si="5"/>
        <v>10405.599999999999</v>
      </c>
    </row>
    <row r="81" spans="1:11" x14ac:dyDescent="0.35">
      <c r="A81" s="102"/>
      <c r="B81" s="24">
        <v>245</v>
      </c>
      <c r="C81" s="1">
        <v>45</v>
      </c>
      <c r="D81" s="1">
        <v>19</v>
      </c>
      <c r="E81" s="1">
        <v>102</v>
      </c>
      <c r="F81" s="1" t="s">
        <v>14</v>
      </c>
      <c r="G81" s="72" t="s">
        <v>148</v>
      </c>
      <c r="H81" s="18">
        <f>'Utregninger, alt ex mva'!G76</f>
        <v>2296.6320000000001</v>
      </c>
      <c r="I81" s="18">
        <f>'Utregninger, alt ex mva'!I76</f>
        <v>2677.6320000000001</v>
      </c>
      <c r="J81" s="18">
        <f t="shared" si="4"/>
        <v>3347.04</v>
      </c>
      <c r="K81" s="25">
        <f t="shared" si="5"/>
        <v>13388.16</v>
      </c>
    </row>
    <row r="82" spans="1:11" x14ac:dyDescent="0.35">
      <c r="A82" s="102"/>
      <c r="B82" s="24">
        <v>255</v>
      </c>
      <c r="C82" s="1">
        <v>35</v>
      </c>
      <c r="D82" s="1">
        <v>19</v>
      </c>
      <c r="E82" s="1">
        <v>96</v>
      </c>
      <c r="F82" s="1" t="s">
        <v>14</v>
      </c>
      <c r="G82" s="72" t="s">
        <v>105</v>
      </c>
      <c r="H82" s="18">
        <f>'Utregninger, alt ex mva'!G84</f>
        <v>1892.2019999999998</v>
      </c>
      <c r="I82" s="18">
        <f>'Utregninger, alt ex mva'!I84</f>
        <v>2273.2019999999998</v>
      </c>
      <c r="J82" s="18">
        <f t="shared" si="4"/>
        <v>2841.5024999999996</v>
      </c>
      <c r="K82" s="25">
        <f t="shared" si="5"/>
        <v>11366.009999999998</v>
      </c>
    </row>
    <row r="83" spans="1:11" ht="16" thickBot="1" x14ac:dyDescent="0.4">
      <c r="A83" s="102"/>
      <c r="B83" s="26">
        <v>255</v>
      </c>
      <c r="C83" s="27">
        <v>40</v>
      </c>
      <c r="D83" s="27">
        <v>19</v>
      </c>
      <c r="E83" s="27">
        <v>100</v>
      </c>
      <c r="F83" s="27" t="s">
        <v>14</v>
      </c>
      <c r="G83" s="73" t="s">
        <v>102</v>
      </c>
      <c r="H83" s="28">
        <f>'Utregninger, alt ex mva'!G81</f>
        <v>2075.8529999999996</v>
      </c>
      <c r="I83" s="28">
        <f>'Utregninger, alt ex mva'!I81</f>
        <v>2456.8529999999996</v>
      </c>
      <c r="J83" s="28">
        <f t="shared" si="4"/>
        <v>3071.0662499999994</v>
      </c>
      <c r="K83" s="29">
        <f t="shared" si="5"/>
        <v>12284.264999999998</v>
      </c>
    </row>
    <row r="84" spans="1:11" x14ac:dyDescent="0.35">
      <c r="B84" s="13"/>
      <c r="C84" s="13"/>
      <c r="D84" s="13"/>
      <c r="E84" s="13"/>
      <c r="F84" s="13"/>
    </row>
    <row r="85" spans="1:11" ht="16" thickBot="1" x14ac:dyDescent="0.4">
      <c r="B85" s="14" t="s">
        <v>25</v>
      </c>
      <c r="C85" s="13"/>
    </row>
    <row r="86" spans="1:11" ht="16" thickBot="1" x14ac:dyDescent="0.4">
      <c r="H86" s="37" t="s">
        <v>129</v>
      </c>
      <c r="I86" s="34" t="s">
        <v>131</v>
      </c>
      <c r="J86" s="31" t="s">
        <v>151</v>
      </c>
      <c r="K86" s="36" t="s">
        <v>62</v>
      </c>
    </row>
    <row r="87" spans="1:11" ht="15" thickBot="1" x14ac:dyDescent="0.4">
      <c r="B87" s="99" t="s">
        <v>0</v>
      </c>
      <c r="C87" s="97" t="s">
        <v>2</v>
      </c>
      <c r="D87" s="97" t="s">
        <v>1</v>
      </c>
      <c r="E87" s="97" t="s">
        <v>12</v>
      </c>
      <c r="F87" s="97" t="s">
        <v>13</v>
      </c>
      <c r="G87" s="100" t="s">
        <v>149</v>
      </c>
      <c r="H87" s="37" t="s">
        <v>130</v>
      </c>
      <c r="I87" s="34" t="s">
        <v>132</v>
      </c>
      <c r="J87" s="35" t="s">
        <v>152</v>
      </c>
      <c r="K87" s="101" t="s">
        <v>122</v>
      </c>
    </row>
    <row r="88" spans="1:11" x14ac:dyDescent="0.35">
      <c r="B88" s="22">
        <v>185</v>
      </c>
      <c r="C88" s="23"/>
      <c r="D88" s="23" t="s">
        <v>125</v>
      </c>
      <c r="E88" s="23" t="s">
        <v>120</v>
      </c>
      <c r="F88" s="23" t="s">
        <v>16</v>
      </c>
      <c r="G88" s="71" t="s">
        <v>106</v>
      </c>
      <c r="H88" s="74">
        <f>'Utregninger, alt ex mva'!G86</f>
        <v>1223.337</v>
      </c>
      <c r="I88" s="74">
        <f>'Utregninger, alt ex mva'!I86</f>
        <v>1558.337</v>
      </c>
      <c r="J88" s="74">
        <f t="shared" ref="J88" si="6">I88*1.25</f>
        <v>1947.9212499999999</v>
      </c>
      <c r="K88" s="75">
        <f t="shared" ref="K88:K89" si="7">J88*4</f>
        <v>7791.6849999999995</v>
      </c>
    </row>
    <row r="89" spans="1:11" x14ac:dyDescent="0.35">
      <c r="B89" s="24">
        <v>195</v>
      </c>
      <c r="C89" s="1"/>
      <c r="D89" s="1" t="s">
        <v>126</v>
      </c>
      <c r="E89" s="1" t="s">
        <v>121</v>
      </c>
      <c r="F89" s="1" t="s">
        <v>15</v>
      </c>
      <c r="G89" s="72" t="s">
        <v>107</v>
      </c>
      <c r="H89" s="18">
        <f>'Utregninger, alt ex mva'!G87</f>
        <v>1286.8320000000001</v>
      </c>
      <c r="I89" s="18">
        <f>'Utregninger, alt ex mva'!I87</f>
        <v>1621.8320000000001</v>
      </c>
      <c r="J89" s="18">
        <f t="shared" ref="J89" si="8">I89*1.25</f>
        <v>2027.2900000000002</v>
      </c>
      <c r="K89" s="25">
        <f t="shared" si="7"/>
        <v>8109.1600000000008</v>
      </c>
    </row>
    <row r="90" spans="1:11" x14ac:dyDescent="0.35">
      <c r="B90" s="24">
        <v>195</v>
      </c>
      <c r="C90" s="1">
        <v>65</v>
      </c>
      <c r="D90" s="1" t="s">
        <v>127</v>
      </c>
      <c r="E90" s="1" t="s">
        <v>22</v>
      </c>
      <c r="F90" s="1" t="s">
        <v>8</v>
      </c>
      <c r="G90" s="72" t="s">
        <v>115</v>
      </c>
      <c r="H90" s="18">
        <f>'Utregninger, alt ex mva'!G95</f>
        <v>1555.6275000000001</v>
      </c>
      <c r="I90" s="18">
        <f>'Utregninger, alt ex mva'!I95</f>
        <v>1890.6275000000001</v>
      </c>
      <c r="J90" s="18">
        <f t="shared" ref="J90:J101" si="9">I90*1.25</f>
        <v>2363.2843750000002</v>
      </c>
      <c r="K90" s="25">
        <f t="shared" ref="K90:K101" si="10">J90*4</f>
        <v>9453.1375000000007</v>
      </c>
    </row>
    <row r="91" spans="1:11" x14ac:dyDescent="0.35">
      <c r="B91" s="24">
        <v>195</v>
      </c>
      <c r="C91" s="1">
        <v>70</v>
      </c>
      <c r="D91" s="1" t="s">
        <v>126</v>
      </c>
      <c r="E91" s="1" t="s">
        <v>22</v>
      </c>
      <c r="F91" s="1" t="s">
        <v>15</v>
      </c>
      <c r="G91" s="72" t="s">
        <v>112</v>
      </c>
      <c r="H91" s="18">
        <f>'Utregninger, alt ex mva'!G92</f>
        <v>1286.8320000000001</v>
      </c>
      <c r="I91" s="18">
        <f>'Utregninger, alt ex mva'!I92</f>
        <v>1621.8320000000001</v>
      </c>
      <c r="J91" s="18">
        <f t="shared" si="9"/>
        <v>2027.2900000000002</v>
      </c>
      <c r="K91" s="25">
        <f t="shared" si="10"/>
        <v>8109.1600000000008</v>
      </c>
    </row>
    <row r="92" spans="1:11" x14ac:dyDescent="0.35">
      <c r="B92" s="24">
        <v>195</v>
      </c>
      <c r="C92" s="1">
        <v>75</v>
      </c>
      <c r="D92" s="1" t="s">
        <v>127</v>
      </c>
      <c r="E92" s="1" t="s">
        <v>23</v>
      </c>
      <c r="F92" s="1" t="s">
        <v>8</v>
      </c>
      <c r="G92" s="72" t="s">
        <v>108</v>
      </c>
      <c r="H92" s="18">
        <f>'Utregninger, alt ex mva'!G88</f>
        <v>1424.4044999999999</v>
      </c>
      <c r="I92" s="18">
        <f>'Utregninger, alt ex mva'!I88</f>
        <v>1759.4044999999999</v>
      </c>
      <c r="J92" s="18">
        <f t="shared" si="9"/>
        <v>2199.2556249999998</v>
      </c>
      <c r="K92" s="25">
        <f t="shared" si="10"/>
        <v>8797.0224999999991</v>
      </c>
    </row>
    <row r="93" spans="1:11" x14ac:dyDescent="0.35">
      <c r="B93" s="24">
        <v>205</v>
      </c>
      <c r="C93" s="1">
        <v>65</v>
      </c>
      <c r="D93" s="1" t="s">
        <v>127</v>
      </c>
      <c r="E93" s="1" t="s">
        <v>23</v>
      </c>
      <c r="F93" s="1" t="s">
        <v>8</v>
      </c>
      <c r="G93" s="72" t="s">
        <v>116</v>
      </c>
      <c r="H93" s="18">
        <f>'Utregninger, alt ex mva'!G96</f>
        <v>1755.2839999999999</v>
      </c>
      <c r="I93" s="18">
        <f>'Utregninger, alt ex mva'!I96</f>
        <v>2090.2839999999997</v>
      </c>
      <c r="J93" s="18">
        <f t="shared" si="9"/>
        <v>2612.8549999999996</v>
      </c>
      <c r="K93" s="25">
        <f t="shared" si="10"/>
        <v>10451.419999999998</v>
      </c>
    </row>
    <row r="94" spans="1:11" x14ac:dyDescent="0.35">
      <c r="B94" s="24">
        <v>205</v>
      </c>
      <c r="C94" s="1">
        <v>75</v>
      </c>
      <c r="D94" s="1" t="s">
        <v>127</v>
      </c>
      <c r="E94" s="1" t="s">
        <v>18</v>
      </c>
      <c r="F94" s="1" t="s">
        <v>15</v>
      </c>
      <c r="G94" s="72" t="s">
        <v>109</v>
      </c>
      <c r="H94" s="18">
        <f>'Utregninger, alt ex mva'!G89</f>
        <v>1660.0415</v>
      </c>
      <c r="I94" s="18">
        <f>'Utregninger, alt ex mva'!I89</f>
        <v>1995.0415</v>
      </c>
      <c r="J94" s="18">
        <f t="shared" si="9"/>
        <v>2493.8018750000001</v>
      </c>
      <c r="K94" s="25">
        <f t="shared" si="10"/>
        <v>9975.2075000000004</v>
      </c>
    </row>
    <row r="95" spans="1:11" x14ac:dyDescent="0.35">
      <c r="B95" s="24">
        <v>215</v>
      </c>
      <c r="C95" s="1">
        <v>65</v>
      </c>
      <c r="D95" s="1" t="s">
        <v>126</v>
      </c>
      <c r="E95" s="1" t="s">
        <v>22</v>
      </c>
      <c r="F95" s="1" t="s">
        <v>8</v>
      </c>
      <c r="G95" s="72" t="s">
        <v>114</v>
      </c>
      <c r="H95" s="18">
        <f>'Utregninger, alt ex mva'!G94</f>
        <v>2021.9629999999997</v>
      </c>
      <c r="I95" s="18">
        <f>'Utregninger, alt ex mva'!I94</f>
        <v>2356.9629999999997</v>
      </c>
      <c r="J95" s="18">
        <f t="shared" si="9"/>
        <v>2946.2037499999997</v>
      </c>
      <c r="K95" s="25">
        <f t="shared" si="10"/>
        <v>11784.814999999999</v>
      </c>
    </row>
    <row r="96" spans="1:11" x14ac:dyDescent="0.35">
      <c r="B96" s="24">
        <v>215</v>
      </c>
      <c r="C96" s="1">
        <v>65</v>
      </c>
      <c r="D96" s="1" t="s">
        <v>127</v>
      </c>
      <c r="E96" s="1" t="s">
        <v>24</v>
      </c>
      <c r="F96" s="1" t="s">
        <v>8</v>
      </c>
      <c r="G96" s="72" t="s">
        <v>117</v>
      </c>
      <c r="H96" s="18">
        <f>'Utregninger, alt ex mva'!G97</f>
        <v>2018.4355</v>
      </c>
      <c r="I96" s="18">
        <f>'Utregninger, alt ex mva'!I97</f>
        <v>2353.4355</v>
      </c>
      <c r="J96" s="18">
        <f t="shared" si="9"/>
        <v>2941.7943749999999</v>
      </c>
      <c r="K96" s="25">
        <f t="shared" si="10"/>
        <v>11767.1775</v>
      </c>
    </row>
    <row r="97" spans="2:11" x14ac:dyDescent="0.35">
      <c r="B97" s="24">
        <v>215</v>
      </c>
      <c r="C97" s="1">
        <v>75</v>
      </c>
      <c r="D97" s="1" t="s">
        <v>127</v>
      </c>
      <c r="E97" s="1" t="s">
        <v>19</v>
      </c>
      <c r="F97" s="1" t="s">
        <v>15</v>
      </c>
      <c r="G97" s="72" t="s">
        <v>110</v>
      </c>
      <c r="H97" s="18">
        <f>'Utregninger, alt ex mva'!G90</f>
        <v>2092.5129999999999</v>
      </c>
      <c r="I97" s="18">
        <f>'Utregninger, alt ex mva'!I90</f>
        <v>2427.5129999999999</v>
      </c>
      <c r="J97" s="18">
        <f t="shared" si="9"/>
        <v>3034.3912499999997</v>
      </c>
      <c r="K97" s="25">
        <f t="shared" si="10"/>
        <v>12137.564999999999</v>
      </c>
    </row>
    <row r="98" spans="2:11" x14ac:dyDescent="0.35">
      <c r="B98" s="24">
        <v>225</v>
      </c>
      <c r="C98" s="1">
        <v>65</v>
      </c>
      <c r="D98" s="1" t="s">
        <v>127</v>
      </c>
      <c r="E98" s="1" t="s">
        <v>17</v>
      </c>
      <c r="F98" s="1" t="s">
        <v>15</v>
      </c>
      <c r="G98" s="72" t="s">
        <v>118</v>
      </c>
      <c r="H98" s="18">
        <f>'Utregninger, alt ex mva'!G98</f>
        <v>1930.9535000000001</v>
      </c>
      <c r="I98" s="18">
        <f>'Utregninger, alt ex mva'!I98</f>
        <v>2265.9535000000001</v>
      </c>
      <c r="J98" s="18">
        <f t="shared" si="9"/>
        <v>2832.441875</v>
      </c>
      <c r="K98" s="25">
        <f t="shared" si="10"/>
        <v>11329.7675</v>
      </c>
    </row>
    <row r="99" spans="2:11" x14ac:dyDescent="0.35">
      <c r="B99" s="24">
        <v>225</v>
      </c>
      <c r="C99" s="1">
        <v>70</v>
      </c>
      <c r="D99" s="1" t="s">
        <v>126</v>
      </c>
      <c r="E99" s="1" t="s">
        <v>17</v>
      </c>
      <c r="F99" s="1" t="s">
        <v>15</v>
      </c>
      <c r="G99" s="72" t="s">
        <v>113</v>
      </c>
      <c r="H99" s="18">
        <f>'Utregninger, alt ex mva'!G93</f>
        <v>1683.3230000000001</v>
      </c>
      <c r="I99" s="18">
        <f>'Utregninger, alt ex mva'!I93</f>
        <v>2018.3230000000001</v>
      </c>
      <c r="J99" s="18">
        <f t="shared" si="9"/>
        <v>2522.9037499999999</v>
      </c>
      <c r="K99" s="25">
        <f t="shared" si="10"/>
        <v>10091.615</v>
      </c>
    </row>
    <row r="100" spans="2:11" x14ac:dyDescent="0.35">
      <c r="B100" s="24">
        <v>225</v>
      </c>
      <c r="C100" s="1">
        <v>75</v>
      </c>
      <c r="D100" s="1" t="s">
        <v>127</v>
      </c>
      <c r="E100" s="1" t="s">
        <v>20</v>
      </c>
      <c r="F100" s="1" t="s">
        <v>15</v>
      </c>
      <c r="G100" s="72" t="s">
        <v>111</v>
      </c>
      <c r="H100" s="18">
        <f>'Utregninger, alt ex mva'!G91</f>
        <v>2306.9849999999997</v>
      </c>
      <c r="I100" s="18">
        <f>'Utregninger, alt ex mva'!I91</f>
        <v>2641.9849999999997</v>
      </c>
      <c r="J100" s="18">
        <f t="shared" si="9"/>
        <v>3302.4812499999998</v>
      </c>
      <c r="K100" s="25">
        <f t="shared" si="10"/>
        <v>13209.924999999999</v>
      </c>
    </row>
    <row r="101" spans="2:11" ht="16" thickBot="1" x14ac:dyDescent="0.4">
      <c r="B101" s="26">
        <v>235</v>
      </c>
      <c r="C101" s="27">
        <v>65</v>
      </c>
      <c r="D101" s="27" t="s">
        <v>127</v>
      </c>
      <c r="E101" s="27" t="s">
        <v>21</v>
      </c>
      <c r="F101" s="27" t="s">
        <v>15</v>
      </c>
      <c r="G101" s="73" t="s">
        <v>119</v>
      </c>
      <c r="H101" s="28">
        <f>'Utregninger, alt ex mva'!G99</f>
        <v>1988.8045</v>
      </c>
      <c r="I101" s="28">
        <f>'Utregninger, alt ex mva'!I99</f>
        <v>2323.8045000000002</v>
      </c>
      <c r="J101" s="28">
        <f t="shared" si="9"/>
        <v>2904.7556250000002</v>
      </c>
      <c r="K101" s="29">
        <f t="shared" si="10"/>
        <v>11619.022500000001</v>
      </c>
    </row>
    <row r="102" spans="2:11" ht="14.5" x14ac:dyDescent="0.35">
      <c r="C102" s="7"/>
      <c r="D102" s="7"/>
      <c r="G102"/>
      <c r="K102" s="15"/>
    </row>
    <row r="103" spans="2:11" ht="14.5" x14ac:dyDescent="0.35">
      <c r="G103"/>
    </row>
    <row r="104" spans="2:11" ht="14.5" x14ac:dyDescent="0.35">
      <c r="B104" s="16" t="s">
        <v>150</v>
      </c>
      <c r="G104"/>
    </row>
    <row r="105" spans="2:11" ht="14.5" x14ac:dyDescent="0.35">
      <c r="G105"/>
      <c r="H105" s="17"/>
      <c r="J105" s="17"/>
    </row>
    <row r="106" spans="2:11" ht="14.5" x14ac:dyDescent="0.35">
      <c r="G106"/>
    </row>
    <row r="107" spans="2:11" ht="14.5" x14ac:dyDescent="0.35">
      <c r="G107"/>
    </row>
    <row r="108" spans="2:11" ht="14.5" x14ac:dyDescent="0.35">
      <c r="G108"/>
    </row>
    <row r="109" spans="2:11" ht="14.5" x14ac:dyDescent="0.35">
      <c r="G109"/>
    </row>
    <row r="110" spans="2:11" ht="14.5" x14ac:dyDescent="0.35">
      <c r="G110"/>
    </row>
  </sheetData>
  <sortState xmlns:xlrd2="http://schemas.microsoft.com/office/spreadsheetml/2017/richdata2" ref="B90:K101">
    <sortCondition ref="G90:G101"/>
  </sortState>
  <pageMargins left="0.25" right="0.25" top="0.75" bottom="0.75" header="0.3" footer="0.3"/>
  <pageSetup paperSize="9" scale="6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"/>
  <sheetViews>
    <sheetView topLeftCell="D1" workbookViewId="0">
      <selection activeCell="I16" sqref="I16"/>
    </sheetView>
  </sheetViews>
  <sheetFormatPr baseColWidth="10" defaultRowHeight="14.5" x14ac:dyDescent="0.35"/>
  <cols>
    <col min="1" max="1" width="42.6328125" style="12" customWidth="1"/>
    <col min="2" max="2" width="18.90625" style="2" customWidth="1"/>
    <col min="3" max="3" width="14.54296875" style="2" customWidth="1"/>
    <col min="4" max="4" width="19.7265625" style="5" customWidth="1"/>
    <col min="5" max="5" width="16.1796875" style="2" customWidth="1"/>
    <col min="6" max="6" width="14.08984375" style="2" customWidth="1"/>
    <col min="7" max="7" width="17" style="2" customWidth="1"/>
    <col min="8" max="8" width="16.453125" style="2" customWidth="1"/>
    <col min="9" max="9" width="18.81640625" customWidth="1"/>
    <col min="10" max="10" width="17.08984375" customWidth="1"/>
  </cols>
  <sheetData>
    <row r="1" spans="1:10" x14ac:dyDescent="0.35">
      <c r="D1" s="38" t="s">
        <v>4</v>
      </c>
      <c r="E1" s="39">
        <v>0.17</v>
      </c>
      <c r="G1" s="45" t="s">
        <v>60</v>
      </c>
      <c r="H1" s="46">
        <v>20</v>
      </c>
      <c r="I1" s="9" t="s">
        <v>142</v>
      </c>
    </row>
    <row r="2" spans="1:10" ht="15" thickBot="1" x14ac:dyDescent="0.4">
      <c r="D2" s="38" t="s">
        <v>5</v>
      </c>
      <c r="E2" s="40">
        <v>0.2</v>
      </c>
      <c r="G2" s="45" t="s">
        <v>61</v>
      </c>
      <c r="H2" s="47">
        <v>18</v>
      </c>
      <c r="I2" s="9" t="s">
        <v>142</v>
      </c>
    </row>
    <row r="3" spans="1:10" ht="15" thickBot="1" x14ac:dyDescent="0.4">
      <c r="D3" s="38" t="s">
        <v>56</v>
      </c>
      <c r="E3" s="41">
        <v>0.22</v>
      </c>
    </row>
    <row r="4" spans="1:10" ht="15" thickBot="1" x14ac:dyDescent="0.4">
      <c r="E4" s="5"/>
      <c r="G4" s="7"/>
    </row>
    <row r="5" spans="1:10" x14ac:dyDescent="0.35">
      <c r="D5" s="33" t="s">
        <v>133</v>
      </c>
      <c r="E5" s="42">
        <v>297</v>
      </c>
      <c r="F5" s="12" t="s">
        <v>132</v>
      </c>
      <c r="G5" s="7"/>
    </row>
    <row r="6" spans="1:10" x14ac:dyDescent="0.35">
      <c r="D6" s="33" t="s">
        <v>134</v>
      </c>
      <c r="E6" s="43">
        <v>320</v>
      </c>
      <c r="F6" s="12" t="s">
        <v>132</v>
      </c>
      <c r="G6" s="7"/>
    </row>
    <row r="7" spans="1:10" ht="15" thickBot="1" x14ac:dyDescent="0.4">
      <c r="D7" s="33" t="s">
        <v>139</v>
      </c>
      <c r="E7" s="44">
        <v>343</v>
      </c>
      <c r="F7" s="12" t="s">
        <v>132</v>
      </c>
      <c r="G7" s="7"/>
    </row>
    <row r="8" spans="1:10" ht="15" thickBot="1" x14ac:dyDescent="0.4">
      <c r="E8" s="5"/>
      <c r="G8" s="7"/>
      <c r="H8" s="7"/>
    </row>
    <row r="9" spans="1:10" ht="15" thickBot="1" x14ac:dyDescent="0.4">
      <c r="A9" s="16"/>
      <c r="B9" s="7"/>
      <c r="C9" s="49" t="s">
        <v>153</v>
      </c>
      <c r="D9" s="50" t="s">
        <v>123</v>
      </c>
      <c r="E9" s="7"/>
      <c r="F9" s="7"/>
      <c r="G9" s="9"/>
      <c r="H9" s="9"/>
    </row>
    <row r="10" spans="1:10" x14ac:dyDescent="0.35">
      <c r="A10" s="16"/>
      <c r="B10" s="65" t="s">
        <v>65</v>
      </c>
      <c r="C10" s="51" t="s">
        <v>64</v>
      </c>
      <c r="D10" s="52" t="s">
        <v>63</v>
      </c>
      <c r="E10" s="49" t="s">
        <v>124</v>
      </c>
      <c r="F10" s="57"/>
      <c r="G10" s="58">
        <v>0.85</v>
      </c>
      <c r="H10" s="59" t="s">
        <v>138</v>
      </c>
      <c r="I10" s="59" t="s">
        <v>135</v>
      </c>
      <c r="J10" s="60">
        <f>SUM(J12:J99)/87</f>
        <v>0.59585324751392299</v>
      </c>
    </row>
    <row r="11" spans="1:10" ht="15" thickBot="1" x14ac:dyDescent="0.4">
      <c r="A11" s="70" t="s">
        <v>140</v>
      </c>
      <c r="B11" s="66" t="s">
        <v>141</v>
      </c>
      <c r="C11" s="53">
        <v>0.57999999999999996</v>
      </c>
      <c r="D11" s="8">
        <v>0.1</v>
      </c>
      <c r="E11" s="61" t="s">
        <v>143</v>
      </c>
      <c r="F11" s="62" t="s">
        <v>6</v>
      </c>
      <c r="G11" s="63" t="s">
        <v>3</v>
      </c>
      <c r="H11" s="63" t="s">
        <v>137</v>
      </c>
      <c r="I11" s="63" t="s">
        <v>136</v>
      </c>
      <c r="J11" s="64" t="s">
        <v>58</v>
      </c>
    </row>
    <row r="12" spans="1:10" x14ac:dyDescent="0.35">
      <c r="A12" s="71" t="s">
        <v>27</v>
      </c>
      <c r="B12" s="67">
        <v>1158</v>
      </c>
      <c r="C12" s="48">
        <f>B12-(B12*C$11)</f>
        <v>486.36</v>
      </c>
      <c r="D12" s="19">
        <f>C12-(C12*D$11)</f>
        <v>437.72399999999999</v>
      </c>
      <c r="E12" s="54">
        <v>1287</v>
      </c>
      <c r="F12" s="55">
        <f t="shared" ref="F12:F49" si="0">E12-(E12*E$1)</f>
        <v>1068.21</v>
      </c>
      <c r="G12" s="55">
        <f>F12*G$10</f>
        <v>907.97850000000005</v>
      </c>
      <c r="H12" s="55">
        <f>E$5</f>
        <v>297</v>
      </c>
      <c r="I12" s="55">
        <f>G12+H12+H$1+H$2</f>
        <v>1242.9785000000002</v>
      </c>
      <c r="J12" s="56">
        <f t="shared" ref="J12:J43" si="1">100%-((D12+H$1)/I12)</f>
        <v>0.63175227890104302</v>
      </c>
    </row>
    <row r="13" spans="1:10" x14ac:dyDescent="0.35">
      <c r="A13" s="72" t="s">
        <v>26</v>
      </c>
      <c r="B13" s="68">
        <v>1080</v>
      </c>
      <c r="C13" s="6">
        <f t="shared" ref="C13:C77" si="2">B13-(B13*C$11)</f>
        <v>453.6</v>
      </c>
      <c r="D13" s="20">
        <f t="shared" ref="D13:D77" si="3">C13-(C13*D$11)</f>
        <v>408.24</v>
      </c>
      <c r="E13" s="1">
        <v>1155</v>
      </c>
      <c r="F13" s="3">
        <f t="shared" si="0"/>
        <v>958.65</v>
      </c>
      <c r="G13" s="3">
        <f t="shared" ref="G13:G74" si="4">F13*G$10</f>
        <v>814.85249999999996</v>
      </c>
      <c r="H13" s="3">
        <f t="shared" ref="H13:H49" si="5">E$5</f>
        <v>297</v>
      </c>
      <c r="I13" s="55">
        <f t="shared" ref="I13:I76" si="6">G13+H13+H$1+H$2</f>
        <v>1149.8525</v>
      </c>
      <c r="J13" s="4">
        <f t="shared" si="1"/>
        <v>0.62756962306034902</v>
      </c>
    </row>
    <row r="14" spans="1:10" x14ac:dyDescent="0.35">
      <c r="A14" s="72" t="s">
        <v>28</v>
      </c>
      <c r="B14" s="68">
        <v>1210</v>
      </c>
      <c r="C14" s="6">
        <f t="shared" si="2"/>
        <v>508.20000000000005</v>
      </c>
      <c r="D14" s="20">
        <f t="shared" si="3"/>
        <v>457.38000000000005</v>
      </c>
      <c r="E14" s="1">
        <v>1288</v>
      </c>
      <c r="F14" s="3">
        <f t="shared" si="0"/>
        <v>1069.04</v>
      </c>
      <c r="G14" s="3">
        <f t="shared" si="4"/>
        <v>908.68399999999997</v>
      </c>
      <c r="H14" s="3">
        <f t="shared" si="5"/>
        <v>297</v>
      </c>
      <c r="I14" s="55">
        <f t="shared" si="6"/>
        <v>1243.684</v>
      </c>
      <c r="J14" s="4">
        <f t="shared" si="1"/>
        <v>0.61615651564223706</v>
      </c>
    </row>
    <row r="15" spans="1:10" x14ac:dyDescent="0.35">
      <c r="A15" s="72" t="s">
        <v>32</v>
      </c>
      <c r="B15" s="68">
        <v>1397</v>
      </c>
      <c r="C15" s="6">
        <f t="shared" si="2"/>
        <v>586.74</v>
      </c>
      <c r="D15" s="20">
        <f t="shared" si="3"/>
        <v>528.06600000000003</v>
      </c>
      <c r="E15" s="1">
        <v>1701</v>
      </c>
      <c r="F15" s="3">
        <f t="shared" si="0"/>
        <v>1411.83</v>
      </c>
      <c r="G15" s="3">
        <f t="shared" si="4"/>
        <v>1200.0554999999999</v>
      </c>
      <c r="H15" s="3">
        <f t="shared" si="5"/>
        <v>297</v>
      </c>
      <c r="I15" s="55">
        <f t="shared" si="6"/>
        <v>1535.0554999999999</v>
      </c>
      <c r="J15" s="4">
        <f t="shared" si="1"/>
        <v>0.64296665495156358</v>
      </c>
    </row>
    <row r="16" spans="1:10" x14ac:dyDescent="0.35">
      <c r="A16" s="72" t="s">
        <v>29</v>
      </c>
      <c r="B16" s="68">
        <v>1184</v>
      </c>
      <c r="C16" s="6">
        <f t="shared" si="2"/>
        <v>497.28000000000009</v>
      </c>
      <c r="D16" s="20">
        <f t="shared" si="3"/>
        <v>447.55200000000008</v>
      </c>
      <c r="E16" s="1">
        <v>1350</v>
      </c>
      <c r="F16" s="3">
        <f t="shared" si="0"/>
        <v>1120.5</v>
      </c>
      <c r="G16" s="3">
        <f t="shared" si="4"/>
        <v>952.42499999999995</v>
      </c>
      <c r="H16" s="3">
        <f t="shared" si="5"/>
        <v>297</v>
      </c>
      <c r="I16" s="55">
        <f t="shared" si="6"/>
        <v>1287.425</v>
      </c>
      <c r="J16" s="4">
        <f t="shared" si="1"/>
        <v>0.63683166009670455</v>
      </c>
    </row>
    <row r="17" spans="1:10" x14ac:dyDescent="0.35">
      <c r="A17" s="72" t="s">
        <v>30</v>
      </c>
      <c r="B17" s="68">
        <v>1214</v>
      </c>
      <c r="C17" s="6">
        <f t="shared" si="2"/>
        <v>509.88</v>
      </c>
      <c r="D17" s="20">
        <f t="shared" si="3"/>
        <v>458.892</v>
      </c>
      <c r="E17" s="1">
        <v>1355</v>
      </c>
      <c r="F17" s="3">
        <f t="shared" si="0"/>
        <v>1124.6500000000001</v>
      </c>
      <c r="G17" s="3">
        <f t="shared" si="4"/>
        <v>955.9525000000001</v>
      </c>
      <c r="H17" s="3">
        <f t="shared" si="5"/>
        <v>297</v>
      </c>
      <c r="I17" s="55">
        <f t="shared" si="6"/>
        <v>1290.9525000000001</v>
      </c>
      <c r="J17" s="4">
        <f t="shared" si="1"/>
        <v>0.62903979813354871</v>
      </c>
    </row>
    <row r="18" spans="1:10" x14ac:dyDescent="0.35">
      <c r="A18" s="72" t="s">
        <v>31</v>
      </c>
      <c r="B18" s="68">
        <v>1218</v>
      </c>
      <c r="C18" s="6">
        <f t="shared" si="2"/>
        <v>511.56000000000006</v>
      </c>
      <c r="D18" s="20">
        <f t="shared" si="3"/>
        <v>460.40400000000005</v>
      </c>
      <c r="E18" s="1">
        <v>1276</v>
      </c>
      <c r="F18" s="3">
        <f t="shared" si="0"/>
        <v>1059.08</v>
      </c>
      <c r="G18" s="3">
        <f t="shared" si="4"/>
        <v>900.21799999999996</v>
      </c>
      <c r="H18" s="3">
        <f t="shared" si="5"/>
        <v>297</v>
      </c>
      <c r="I18" s="55">
        <f t="shared" si="6"/>
        <v>1235.2179999999998</v>
      </c>
      <c r="J18" s="4">
        <f t="shared" si="1"/>
        <v>0.61107755877909797</v>
      </c>
    </row>
    <row r="19" spans="1:10" x14ac:dyDescent="0.35">
      <c r="A19" s="72" t="s">
        <v>34</v>
      </c>
      <c r="B19" s="68">
        <v>1406</v>
      </c>
      <c r="C19" s="6">
        <f t="shared" si="2"/>
        <v>590.5200000000001</v>
      </c>
      <c r="D19" s="20">
        <f t="shared" si="3"/>
        <v>531.46800000000007</v>
      </c>
      <c r="E19" s="1">
        <v>1477</v>
      </c>
      <c r="F19" s="3">
        <f t="shared" si="0"/>
        <v>1225.9099999999999</v>
      </c>
      <c r="G19" s="3">
        <f t="shared" si="4"/>
        <v>1042.0234999999998</v>
      </c>
      <c r="H19" s="3">
        <f t="shared" si="5"/>
        <v>297</v>
      </c>
      <c r="I19" s="55">
        <f t="shared" si="6"/>
        <v>1377.0234999999998</v>
      </c>
      <c r="J19" s="4">
        <f t="shared" si="1"/>
        <v>0.5995217220330662</v>
      </c>
    </row>
    <row r="20" spans="1:10" x14ac:dyDescent="0.35">
      <c r="A20" s="72" t="s">
        <v>35</v>
      </c>
      <c r="B20" s="68">
        <v>1544</v>
      </c>
      <c r="C20" s="6">
        <f t="shared" si="2"/>
        <v>648.48</v>
      </c>
      <c r="D20" s="20">
        <f t="shared" si="3"/>
        <v>583.63200000000006</v>
      </c>
      <c r="E20" s="1">
        <v>1568</v>
      </c>
      <c r="F20" s="3">
        <f t="shared" si="0"/>
        <v>1301.44</v>
      </c>
      <c r="G20" s="3">
        <f t="shared" si="4"/>
        <v>1106.2239999999999</v>
      </c>
      <c r="H20" s="3">
        <f t="shared" si="5"/>
        <v>297</v>
      </c>
      <c r="I20" s="55">
        <f t="shared" si="6"/>
        <v>1441.2239999999999</v>
      </c>
      <c r="J20" s="4">
        <f t="shared" si="1"/>
        <v>0.58116711905991014</v>
      </c>
    </row>
    <row r="21" spans="1:10" x14ac:dyDescent="0.35">
      <c r="A21" s="72" t="s">
        <v>38</v>
      </c>
      <c r="B21" s="68">
        <v>1466</v>
      </c>
      <c r="C21" s="6">
        <f t="shared" si="2"/>
        <v>615.72</v>
      </c>
      <c r="D21" s="20">
        <f t="shared" si="3"/>
        <v>554.14800000000002</v>
      </c>
      <c r="E21" s="1">
        <v>1637</v>
      </c>
      <c r="F21" s="3">
        <f t="shared" si="0"/>
        <v>1358.71</v>
      </c>
      <c r="G21" s="3">
        <f t="shared" si="4"/>
        <v>1154.9034999999999</v>
      </c>
      <c r="H21" s="3">
        <f t="shared" si="5"/>
        <v>297</v>
      </c>
      <c r="I21" s="55">
        <f t="shared" si="6"/>
        <v>1489.9034999999999</v>
      </c>
      <c r="J21" s="4">
        <f t="shared" si="1"/>
        <v>0.61464081398560366</v>
      </c>
    </row>
    <row r="22" spans="1:10" x14ac:dyDescent="0.35">
      <c r="A22" s="72" t="s">
        <v>39</v>
      </c>
      <c r="B22" s="68">
        <v>1401</v>
      </c>
      <c r="C22" s="6">
        <f t="shared" si="2"/>
        <v>588.42000000000007</v>
      </c>
      <c r="D22" s="20">
        <f t="shared" si="3"/>
        <v>529.57800000000009</v>
      </c>
      <c r="E22" s="1">
        <v>1386</v>
      </c>
      <c r="F22" s="3">
        <f t="shared" si="0"/>
        <v>1150.3800000000001</v>
      </c>
      <c r="G22" s="3">
        <f t="shared" si="4"/>
        <v>977.82300000000009</v>
      </c>
      <c r="H22" s="3">
        <f t="shared" si="5"/>
        <v>297</v>
      </c>
      <c r="I22" s="55">
        <f t="shared" si="6"/>
        <v>1312.8230000000001</v>
      </c>
      <c r="J22" s="4">
        <f t="shared" si="1"/>
        <v>0.58137692590699586</v>
      </c>
    </row>
    <row r="23" spans="1:10" x14ac:dyDescent="0.35">
      <c r="A23" s="72" t="s">
        <v>44</v>
      </c>
      <c r="B23" s="68">
        <v>1373</v>
      </c>
      <c r="C23" s="6">
        <f t="shared" si="2"/>
        <v>576.66000000000008</v>
      </c>
      <c r="D23" s="20">
        <f t="shared" si="3"/>
        <v>518.99400000000003</v>
      </c>
      <c r="E23" s="1">
        <v>1384</v>
      </c>
      <c r="F23" s="3">
        <f t="shared" si="0"/>
        <v>1148.72</v>
      </c>
      <c r="G23" s="3">
        <f t="shared" si="4"/>
        <v>976.41200000000003</v>
      </c>
      <c r="H23" s="3">
        <f t="shared" si="5"/>
        <v>297</v>
      </c>
      <c r="I23" s="55">
        <f t="shared" si="6"/>
        <v>1311.412</v>
      </c>
      <c r="J23" s="4">
        <f t="shared" si="1"/>
        <v>0.58899720301476577</v>
      </c>
    </row>
    <row r="24" spans="1:10" x14ac:dyDescent="0.35">
      <c r="A24" s="72" t="s">
        <v>45</v>
      </c>
      <c r="B24" s="68">
        <v>1365</v>
      </c>
      <c r="C24" s="6">
        <f t="shared" si="2"/>
        <v>573.30000000000007</v>
      </c>
      <c r="D24" s="20">
        <f t="shared" si="3"/>
        <v>515.97</v>
      </c>
      <c r="E24" s="1">
        <v>1366</v>
      </c>
      <c r="F24" s="3">
        <f t="shared" si="0"/>
        <v>1133.78</v>
      </c>
      <c r="G24" s="3">
        <f t="shared" si="4"/>
        <v>963.71299999999997</v>
      </c>
      <c r="H24" s="3">
        <f t="shared" si="5"/>
        <v>297</v>
      </c>
      <c r="I24" s="55">
        <f t="shared" si="6"/>
        <v>1298.713</v>
      </c>
      <c r="J24" s="4">
        <f t="shared" si="1"/>
        <v>0.58730681836556653</v>
      </c>
    </row>
    <row r="25" spans="1:10" x14ac:dyDescent="0.35">
      <c r="A25" s="72" t="s">
        <v>46</v>
      </c>
      <c r="B25" s="68">
        <v>1443</v>
      </c>
      <c r="C25" s="6">
        <f t="shared" si="2"/>
        <v>606.06000000000006</v>
      </c>
      <c r="D25" s="20">
        <f t="shared" si="3"/>
        <v>545.45400000000006</v>
      </c>
      <c r="E25" s="1">
        <v>1420</v>
      </c>
      <c r="F25" s="3">
        <f t="shared" si="0"/>
        <v>1178.5999999999999</v>
      </c>
      <c r="G25" s="3">
        <f t="shared" si="4"/>
        <v>1001.81</v>
      </c>
      <c r="H25" s="3">
        <f t="shared" si="5"/>
        <v>297</v>
      </c>
      <c r="I25" s="55">
        <f t="shared" si="6"/>
        <v>1336.81</v>
      </c>
      <c r="J25" s="4">
        <f t="shared" si="1"/>
        <v>0.57701244006253694</v>
      </c>
    </row>
    <row r="26" spans="1:10" x14ac:dyDescent="0.35">
      <c r="A26" s="72" t="s">
        <v>66</v>
      </c>
      <c r="B26" s="68">
        <v>1652</v>
      </c>
      <c r="C26" s="6">
        <f t="shared" si="2"/>
        <v>693.84</v>
      </c>
      <c r="D26" s="20">
        <f t="shared" si="3"/>
        <v>624.45600000000002</v>
      </c>
      <c r="E26" s="1">
        <v>1568</v>
      </c>
      <c r="F26" s="3">
        <f t="shared" si="0"/>
        <v>1301.44</v>
      </c>
      <c r="G26" s="3">
        <f t="shared" si="4"/>
        <v>1106.2239999999999</v>
      </c>
      <c r="H26" s="3">
        <f t="shared" si="5"/>
        <v>297</v>
      </c>
      <c r="I26" s="55">
        <f t="shared" si="6"/>
        <v>1441.2239999999999</v>
      </c>
      <c r="J26" s="4">
        <f t="shared" si="1"/>
        <v>0.55284119609443083</v>
      </c>
    </row>
    <row r="27" spans="1:10" x14ac:dyDescent="0.35">
      <c r="A27" s="72" t="s">
        <v>47</v>
      </c>
      <c r="B27" s="68">
        <v>1797</v>
      </c>
      <c r="C27" s="6">
        <f t="shared" si="2"/>
        <v>754.74</v>
      </c>
      <c r="D27" s="20">
        <f t="shared" si="3"/>
        <v>679.26599999999996</v>
      </c>
      <c r="E27" s="1">
        <v>2199</v>
      </c>
      <c r="F27" s="3">
        <f t="shared" si="0"/>
        <v>1825.17</v>
      </c>
      <c r="G27" s="3">
        <f t="shared" si="4"/>
        <v>1551.3945000000001</v>
      </c>
      <c r="H27" s="3">
        <f t="shared" si="5"/>
        <v>297</v>
      </c>
      <c r="I27" s="55">
        <f t="shared" si="6"/>
        <v>1886.3945000000001</v>
      </c>
      <c r="J27" s="4">
        <f t="shared" si="1"/>
        <v>0.62931083609499505</v>
      </c>
    </row>
    <row r="28" spans="1:10" x14ac:dyDescent="0.35">
      <c r="A28" s="72" t="s">
        <v>53</v>
      </c>
      <c r="B28" s="68">
        <v>2057</v>
      </c>
      <c r="C28" s="6">
        <f t="shared" si="2"/>
        <v>863.94</v>
      </c>
      <c r="D28" s="20">
        <f t="shared" si="3"/>
        <v>777.54600000000005</v>
      </c>
      <c r="E28" s="1">
        <v>1973</v>
      </c>
      <c r="F28" s="3">
        <f t="shared" si="0"/>
        <v>1637.59</v>
      </c>
      <c r="G28" s="3">
        <f t="shared" si="4"/>
        <v>1391.9514999999999</v>
      </c>
      <c r="H28" s="3">
        <f t="shared" si="5"/>
        <v>297</v>
      </c>
      <c r="I28" s="55">
        <f t="shared" si="6"/>
        <v>1726.9514999999999</v>
      </c>
      <c r="J28" s="4">
        <f t="shared" si="1"/>
        <v>0.53817695517216313</v>
      </c>
    </row>
    <row r="29" spans="1:10" x14ac:dyDescent="0.35">
      <c r="A29" s="72" t="s">
        <v>145</v>
      </c>
      <c r="B29" s="68">
        <v>2033</v>
      </c>
      <c r="C29" s="6">
        <f>B29-(B29*C$11)</f>
        <v>853.86000000000013</v>
      </c>
      <c r="D29" s="20">
        <f t="shared" si="3"/>
        <v>768.47400000000016</v>
      </c>
      <c r="E29" s="1">
        <v>2171</v>
      </c>
      <c r="F29" s="3">
        <f>E29-(E29*E$2)</f>
        <v>1736.8</v>
      </c>
      <c r="G29" s="3">
        <f t="shared" si="4"/>
        <v>1476.28</v>
      </c>
      <c r="H29" s="3">
        <f>E$6</f>
        <v>320</v>
      </c>
      <c r="I29" s="55">
        <f t="shared" si="6"/>
        <v>1834.28</v>
      </c>
      <c r="J29" s="4">
        <f t="shared" si="1"/>
        <v>0.57014523409730233</v>
      </c>
    </row>
    <row r="30" spans="1:10" x14ac:dyDescent="0.35">
      <c r="A30" s="72" t="s">
        <v>33</v>
      </c>
      <c r="B30" s="68">
        <v>1335</v>
      </c>
      <c r="C30" s="6">
        <f t="shared" si="2"/>
        <v>560.70000000000005</v>
      </c>
      <c r="D30" s="20">
        <f t="shared" si="3"/>
        <v>504.63000000000005</v>
      </c>
      <c r="E30" s="1">
        <v>1386</v>
      </c>
      <c r="F30" s="3">
        <f t="shared" si="0"/>
        <v>1150.3800000000001</v>
      </c>
      <c r="G30" s="3">
        <f t="shared" si="4"/>
        <v>977.82300000000009</v>
      </c>
      <c r="H30" s="3">
        <f t="shared" si="5"/>
        <v>297</v>
      </c>
      <c r="I30" s="55">
        <f t="shared" si="6"/>
        <v>1312.8230000000001</v>
      </c>
      <c r="J30" s="4">
        <f t="shared" si="1"/>
        <v>0.60038024927960576</v>
      </c>
    </row>
    <row r="31" spans="1:10" x14ac:dyDescent="0.35">
      <c r="A31" s="72" t="s">
        <v>37</v>
      </c>
      <c r="B31" s="68">
        <v>1522</v>
      </c>
      <c r="C31" s="6">
        <f t="shared" si="2"/>
        <v>639.24</v>
      </c>
      <c r="D31" s="20">
        <f t="shared" si="3"/>
        <v>575.31600000000003</v>
      </c>
      <c r="E31" s="1">
        <v>1709</v>
      </c>
      <c r="F31" s="3">
        <f t="shared" si="0"/>
        <v>1418.47</v>
      </c>
      <c r="G31" s="3">
        <f t="shared" si="4"/>
        <v>1205.6994999999999</v>
      </c>
      <c r="H31" s="3">
        <f t="shared" si="5"/>
        <v>297</v>
      </c>
      <c r="I31" s="55">
        <f t="shared" si="6"/>
        <v>1540.6994999999999</v>
      </c>
      <c r="J31" s="4">
        <f t="shared" si="1"/>
        <v>0.61360667670756042</v>
      </c>
    </row>
    <row r="32" spans="1:10" x14ac:dyDescent="0.35">
      <c r="A32" s="72" t="s">
        <v>67</v>
      </c>
      <c r="B32" s="68">
        <v>1530</v>
      </c>
      <c r="C32" s="6">
        <f t="shared" si="2"/>
        <v>642.6</v>
      </c>
      <c r="D32" s="20">
        <f t="shared" si="3"/>
        <v>578.34</v>
      </c>
      <c r="E32" s="1">
        <v>1727</v>
      </c>
      <c r="F32" s="3">
        <f t="shared" si="0"/>
        <v>1433.4099999999999</v>
      </c>
      <c r="G32" s="3">
        <f t="shared" si="4"/>
        <v>1218.3984999999998</v>
      </c>
      <c r="H32" s="3">
        <f t="shared" si="5"/>
        <v>297</v>
      </c>
      <c r="I32" s="55">
        <f t="shared" si="6"/>
        <v>1553.3984999999998</v>
      </c>
      <c r="J32" s="4">
        <f t="shared" si="1"/>
        <v>0.61481873453592228</v>
      </c>
    </row>
    <row r="33" spans="1:10" x14ac:dyDescent="0.35">
      <c r="A33" s="72" t="s">
        <v>42</v>
      </c>
      <c r="B33" s="68">
        <v>1528</v>
      </c>
      <c r="C33" s="6">
        <f t="shared" si="2"/>
        <v>641.7600000000001</v>
      </c>
      <c r="D33" s="20">
        <f t="shared" si="3"/>
        <v>577.58400000000006</v>
      </c>
      <c r="E33" s="1">
        <v>1672</v>
      </c>
      <c r="F33" s="3">
        <f t="shared" si="0"/>
        <v>1387.76</v>
      </c>
      <c r="G33" s="3">
        <f t="shared" si="4"/>
        <v>1179.596</v>
      </c>
      <c r="H33" s="3">
        <f t="shared" si="5"/>
        <v>297</v>
      </c>
      <c r="I33" s="55">
        <f t="shared" si="6"/>
        <v>1514.596</v>
      </c>
      <c r="J33" s="4">
        <f t="shared" si="1"/>
        <v>0.60544990215212502</v>
      </c>
    </row>
    <row r="34" spans="1:10" x14ac:dyDescent="0.35">
      <c r="A34" s="72" t="s">
        <v>43</v>
      </c>
      <c r="B34" s="68">
        <v>1562</v>
      </c>
      <c r="C34" s="6">
        <f t="shared" si="2"/>
        <v>656.04000000000008</v>
      </c>
      <c r="D34" s="20">
        <f t="shared" si="3"/>
        <v>590.43600000000004</v>
      </c>
      <c r="E34" s="1">
        <v>1752</v>
      </c>
      <c r="F34" s="3">
        <f t="shared" si="0"/>
        <v>1454.1599999999999</v>
      </c>
      <c r="G34" s="3">
        <f t="shared" si="4"/>
        <v>1236.0359999999998</v>
      </c>
      <c r="H34" s="3">
        <f t="shared" si="5"/>
        <v>297</v>
      </c>
      <c r="I34" s="55">
        <f t="shared" si="6"/>
        <v>1571.0359999999998</v>
      </c>
      <c r="J34" s="4">
        <f t="shared" si="1"/>
        <v>0.61144365883404328</v>
      </c>
    </row>
    <row r="35" spans="1:10" x14ac:dyDescent="0.35">
      <c r="A35" s="72" t="s">
        <v>51</v>
      </c>
      <c r="B35" s="68">
        <v>1724</v>
      </c>
      <c r="C35" s="6">
        <f t="shared" si="2"/>
        <v>724.08</v>
      </c>
      <c r="D35" s="20">
        <f t="shared" si="3"/>
        <v>651.67200000000003</v>
      </c>
      <c r="E35" s="1">
        <v>2086</v>
      </c>
      <c r="F35" s="3">
        <f t="shared" si="0"/>
        <v>1731.38</v>
      </c>
      <c r="G35" s="3">
        <f t="shared" si="4"/>
        <v>1471.673</v>
      </c>
      <c r="H35" s="3">
        <f t="shared" si="5"/>
        <v>297</v>
      </c>
      <c r="I35" s="55">
        <f t="shared" si="6"/>
        <v>1806.673</v>
      </c>
      <c r="J35" s="4">
        <f t="shared" si="1"/>
        <v>0.6282271335211187</v>
      </c>
    </row>
    <row r="36" spans="1:10" x14ac:dyDescent="0.35">
      <c r="A36" s="72" t="s">
        <v>68</v>
      </c>
      <c r="B36" s="68">
        <v>2064</v>
      </c>
      <c r="C36" s="6">
        <f t="shared" si="2"/>
        <v>866.88000000000011</v>
      </c>
      <c r="D36" s="20">
        <f t="shared" si="3"/>
        <v>780.19200000000012</v>
      </c>
      <c r="E36" s="1">
        <v>2420</v>
      </c>
      <c r="F36" s="3">
        <f t="shared" si="0"/>
        <v>2008.6</v>
      </c>
      <c r="G36" s="3">
        <f t="shared" si="4"/>
        <v>1707.31</v>
      </c>
      <c r="H36" s="3">
        <f t="shared" si="5"/>
        <v>297</v>
      </c>
      <c r="I36" s="55">
        <f t="shared" si="6"/>
        <v>2042.31</v>
      </c>
      <c r="J36" s="4">
        <f t="shared" si="1"/>
        <v>0.60819268377474511</v>
      </c>
    </row>
    <row r="37" spans="1:10" x14ac:dyDescent="0.35">
      <c r="A37" s="72" t="s">
        <v>69</v>
      </c>
      <c r="B37" s="68">
        <v>2118</v>
      </c>
      <c r="C37" s="6">
        <f t="shared" si="2"/>
        <v>889.56000000000017</v>
      </c>
      <c r="D37" s="20">
        <f t="shared" si="3"/>
        <v>800.60400000000016</v>
      </c>
      <c r="E37" s="1">
        <v>2733</v>
      </c>
      <c r="F37" s="3">
        <f t="shared" si="0"/>
        <v>2268.39</v>
      </c>
      <c r="G37" s="3">
        <f t="shared" si="4"/>
        <v>1928.1314999999997</v>
      </c>
      <c r="H37" s="3">
        <f t="shared" si="5"/>
        <v>297</v>
      </c>
      <c r="I37" s="55">
        <f t="shared" si="6"/>
        <v>2263.1314999999995</v>
      </c>
      <c r="J37" s="4">
        <f t="shared" si="1"/>
        <v>0.63740330599437089</v>
      </c>
    </row>
    <row r="38" spans="1:10" x14ac:dyDescent="0.35">
      <c r="A38" s="72" t="s">
        <v>70</v>
      </c>
      <c r="B38" s="68">
        <v>2041</v>
      </c>
      <c r="C38" s="6">
        <f>B38-(B38*C$11)</f>
        <v>857.22</v>
      </c>
      <c r="D38" s="20">
        <f>C38-(C38*D$11)</f>
        <v>771.49800000000005</v>
      </c>
      <c r="E38" s="1">
        <v>2213</v>
      </c>
      <c r="F38" s="3">
        <f>E38-(E38*E$2)</f>
        <v>1770.4</v>
      </c>
      <c r="G38" s="3">
        <f t="shared" si="4"/>
        <v>1504.8400000000001</v>
      </c>
      <c r="H38" s="3">
        <f>E$6</f>
        <v>320</v>
      </c>
      <c r="I38" s="55">
        <f t="shared" si="6"/>
        <v>1862.8400000000001</v>
      </c>
      <c r="J38" s="4">
        <f t="shared" si="1"/>
        <v>0.57511219428399651</v>
      </c>
    </row>
    <row r="39" spans="1:10" x14ac:dyDescent="0.35">
      <c r="A39" s="72" t="s">
        <v>71</v>
      </c>
      <c r="B39" s="68">
        <v>2423</v>
      </c>
      <c r="C39" s="6">
        <f t="shared" si="2"/>
        <v>1017.6600000000001</v>
      </c>
      <c r="D39" s="20">
        <f t="shared" si="3"/>
        <v>915.89400000000001</v>
      </c>
      <c r="E39" s="1">
        <v>2754</v>
      </c>
      <c r="F39" s="3">
        <f>E39-(E39*E$2)</f>
        <v>2203.1999999999998</v>
      </c>
      <c r="G39" s="3">
        <f t="shared" si="4"/>
        <v>1872.7199999999998</v>
      </c>
      <c r="H39" s="3">
        <f>E$6</f>
        <v>320</v>
      </c>
      <c r="I39" s="55">
        <f t="shared" si="6"/>
        <v>2230.7199999999998</v>
      </c>
      <c r="J39" s="4">
        <f t="shared" si="1"/>
        <v>0.58045205135561606</v>
      </c>
    </row>
    <row r="40" spans="1:10" x14ac:dyDescent="0.35">
      <c r="A40" s="72" t="s">
        <v>72</v>
      </c>
      <c r="B40" s="68">
        <v>2622</v>
      </c>
      <c r="C40" s="6">
        <f t="shared" si="2"/>
        <v>1101.24</v>
      </c>
      <c r="D40" s="20">
        <f t="shared" si="3"/>
        <v>991.11599999999999</v>
      </c>
      <c r="E40" s="1">
        <v>2719</v>
      </c>
      <c r="F40" s="3">
        <f>E40-(E40*E$2)</f>
        <v>2175.1999999999998</v>
      </c>
      <c r="G40" s="3">
        <f t="shared" si="4"/>
        <v>1848.9199999999998</v>
      </c>
      <c r="H40" s="3">
        <f>E$6</f>
        <v>320</v>
      </c>
      <c r="I40" s="55">
        <f t="shared" si="6"/>
        <v>2206.92</v>
      </c>
      <c r="J40" s="4">
        <f t="shared" si="1"/>
        <v>0.54184293041886433</v>
      </c>
    </row>
    <row r="41" spans="1:10" x14ac:dyDescent="0.35">
      <c r="A41" s="72" t="s">
        <v>36</v>
      </c>
      <c r="B41" s="68">
        <v>1709</v>
      </c>
      <c r="C41" s="6">
        <f t="shared" si="2"/>
        <v>717.78000000000009</v>
      </c>
      <c r="D41" s="20">
        <f t="shared" si="3"/>
        <v>646.00200000000007</v>
      </c>
      <c r="E41" s="1">
        <v>1878</v>
      </c>
      <c r="F41" s="3">
        <f>E41-(E41*E$1)</f>
        <v>1558.74</v>
      </c>
      <c r="G41" s="3">
        <f t="shared" si="4"/>
        <v>1324.9289999999999</v>
      </c>
      <c r="H41" s="3">
        <f t="shared" si="5"/>
        <v>297</v>
      </c>
      <c r="I41" s="55">
        <f t="shared" si="6"/>
        <v>1659.9289999999999</v>
      </c>
      <c r="J41" s="4">
        <f t="shared" si="1"/>
        <v>0.59877681515293713</v>
      </c>
    </row>
    <row r="42" spans="1:10" x14ac:dyDescent="0.35">
      <c r="A42" s="72" t="s">
        <v>41</v>
      </c>
      <c r="B42" s="68">
        <v>1717</v>
      </c>
      <c r="C42" s="6">
        <f t="shared" si="2"/>
        <v>721.1400000000001</v>
      </c>
      <c r="D42" s="20">
        <f t="shared" si="3"/>
        <v>649.02600000000007</v>
      </c>
      <c r="E42" s="1">
        <v>2080</v>
      </c>
      <c r="F42" s="3">
        <f>E42-(E42*E$1)</f>
        <v>1726.4</v>
      </c>
      <c r="G42" s="3">
        <f t="shared" si="4"/>
        <v>1467.44</v>
      </c>
      <c r="H42" s="3">
        <f t="shared" si="5"/>
        <v>297</v>
      </c>
      <c r="I42" s="55">
        <f t="shared" si="6"/>
        <v>1802.44</v>
      </c>
      <c r="J42" s="4">
        <f t="shared" si="1"/>
        <v>0.62882204123299523</v>
      </c>
    </row>
    <row r="43" spans="1:10" x14ac:dyDescent="0.35">
      <c r="A43" s="72" t="s">
        <v>48</v>
      </c>
      <c r="B43" s="68">
        <v>1681</v>
      </c>
      <c r="C43" s="6">
        <f t="shared" si="2"/>
        <v>706.0200000000001</v>
      </c>
      <c r="D43" s="20">
        <f t="shared" si="3"/>
        <v>635.41800000000012</v>
      </c>
      <c r="E43" s="1">
        <v>1967</v>
      </c>
      <c r="F43" s="3">
        <f t="shared" si="0"/>
        <v>1632.61</v>
      </c>
      <c r="G43" s="3">
        <f t="shared" si="4"/>
        <v>1387.7184999999999</v>
      </c>
      <c r="H43" s="3">
        <f t="shared" si="5"/>
        <v>297</v>
      </c>
      <c r="I43" s="55">
        <f t="shared" si="6"/>
        <v>1722.7184999999999</v>
      </c>
      <c r="J43" s="4">
        <f t="shared" si="1"/>
        <v>0.61954434227066102</v>
      </c>
    </row>
    <row r="44" spans="1:10" x14ac:dyDescent="0.35">
      <c r="A44" s="72" t="s">
        <v>73</v>
      </c>
      <c r="B44" s="68">
        <v>1806</v>
      </c>
      <c r="C44" s="6">
        <f t="shared" si="2"/>
        <v>758.52</v>
      </c>
      <c r="D44" s="20">
        <f t="shared" si="3"/>
        <v>682.66800000000001</v>
      </c>
      <c r="E44" s="1">
        <v>2311</v>
      </c>
      <c r="F44" s="3">
        <f t="shared" si="0"/>
        <v>1918.13</v>
      </c>
      <c r="G44" s="3">
        <f t="shared" si="4"/>
        <v>1630.4105</v>
      </c>
      <c r="H44" s="3">
        <f t="shared" si="5"/>
        <v>297</v>
      </c>
      <c r="I44" s="55">
        <f t="shared" si="6"/>
        <v>1965.4105</v>
      </c>
      <c r="J44" s="4">
        <f t="shared" ref="J44:J75" si="7">100%-((D44+H$1)/I44)</f>
        <v>0.64248282992280747</v>
      </c>
    </row>
    <row r="45" spans="1:10" x14ac:dyDescent="0.35">
      <c r="A45" s="72" t="s">
        <v>49</v>
      </c>
      <c r="B45" s="68">
        <v>1411</v>
      </c>
      <c r="C45" s="6">
        <f t="shared" si="2"/>
        <v>592.62</v>
      </c>
      <c r="D45" s="20">
        <f t="shared" si="3"/>
        <v>533.35799999999995</v>
      </c>
      <c r="E45" s="1">
        <v>1568</v>
      </c>
      <c r="F45" s="3">
        <f t="shared" si="0"/>
        <v>1301.44</v>
      </c>
      <c r="G45" s="3">
        <f t="shared" si="4"/>
        <v>1106.2239999999999</v>
      </c>
      <c r="H45" s="3">
        <f t="shared" si="5"/>
        <v>297</v>
      </c>
      <c r="I45" s="55">
        <f t="shared" si="6"/>
        <v>1441.2239999999999</v>
      </c>
      <c r="J45" s="4">
        <f t="shared" si="7"/>
        <v>0.61604996863776895</v>
      </c>
    </row>
    <row r="46" spans="1:10" x14ac:dyDescent="0.35">
      <c r="A46" s="72" t="s">
        <v>50</v>
      </c>
      <c r="B46" s="68">
        <v>1411</v>
      </c>
      <c r="C46" s="6">
        <f t="shared" si="2"/>
        <v>592.62</v>
      </c>
      <c r="D46" s="20">
        <f t="shared" si="3"/>
        <v>533.35799999999995</v>
      </c>
      <c r="E46" s="1">
        <v>1579</v>
      </c>
      <c r="F46" s="3">
        <f t="shared" si="0"/>
        <v>1310.57</v>
      </c>
      <c r="G46" s="3">
        <f t="shared" si="4"/>
        <v>1113.9845</v>
      </c>
      <c r="H46" s="3">
        <f t="shared" si="5"/>
        <v>297</v>
      </c>
      <c r="I46" s="55">
        <f t="shared" si="6"/>
        <v>1448.9845</v>
      </c>
      <c r="J46" s="4">
        <f t="shared" si="7"/>
        <v>0.61810633585107366</v>
      </c>
    </row>
    <row r="47" spans="1:10" x14ac:dyDescent="0.35">
      <c r="A47" s="72" t="s">
        <v>74</v>
      </c>
      <c r="B47" s="68">
        <v>1670</v>
      </c>
      <c r="C47" s="6">
        <f t="shared" si="2"/>
        <v>701.40000000000009</v>
      </c>
      <c r="D47" s="20">
        <f t="shared" si="3"/>
        <v>631.2600000000001</v>
      </c>
      <c r="E47" s="1">
        <v>1792</v>
      </c>
      <c r="F47" s="3">
        <f t="shared" si="0"/>
        <v>1487.36</v>
      </c>
      <c r="G47" s="3">
        <f t="shared" si="4"/>
        <v>1264.2559999999999</v>
      </c>
      <c r="H47" s="3">
        <f t="shared" si="5"/>
        <v>297</v>
      </c>
      <c r="I47" s="55">
        <f t="shared" si="6"/>
        <v>1599.2559999999999</v>
      </c>
      <c r="J47" s="4">
        <f t="shared" si="7"/>
        <v>0.59277313950987198</v>
      </c>
    </row>
    <row r="48" spans="1:10" x14ac:dyDescent="0.35">
      <c r="A48" s="72" t="s">
        <v>75</v>
      </c>
      <c r="B48" s="68">
        <v>1999</v>
      </c>
      <c r="C48" s="6">
        <f t="shared" si="2"/>
        <v>839.58000000000015</v>
      </c>
      <c r="D48" s="20">
        <f t="shared" si="3"/>
        <v>755.62200000000007</v>
      </c>
      <c r="E48" s="1">
        <v>2798</v>
      </c>
      <c r="F48" s="3">
        <f t="shared" si="0"/>
        <v>2322.34</v>
      </c>
      <c r="G48" s="3">
        <f t="shared" si="4"/>
        <v>1973.989</v>
      </c>
      <c r="H48" s="3">
        <f t="shared" si="5"/>
        <v>297</v>
      </c>
      <c r="I48" s="55">
        <f t="shared" si="6"/>
        <v>2308.989</v>
      </c>
      <c r="J48" s="4">
        <f t="shared" si="7"/>
        <v>0.66408588347540842</v>
      </c>
    </row>
    <row r="49" spans="1:10" x14ac:dyDescent="0.35">
      <c r="A49" s="72" t="s">
        <v>52</v>
      </c>
      <c r="B49" s="68">
        <v>1963</v>
      </c>
      <c r="C49" s="6">
        <f t="shared" si="2"/>
        <v>824.46</v>
      </c>
      <c r="D49" s="20">
        <f t="shared" si="3"/>
        <v>742.01400000000001</v>
      </c>
      <c r="E49" s="1">
        <v>2647</v>
      </c>
      <c r="F49" s="3">
        <f t="shared" si="0"/>
        <v>2197.0100000000002</v>
      </c>
      <c r="G49" s="3">
        <f t="shared" si="4"/>
        <v>1867.4585000000002</v>
      </c>
      <c r="H49" s="3">
        <f t="shared" si="5"/>
        <v>297</v>
      </c>
      <c r="I49" s="55">
        <f t="shared" si="6"/>
        <v>2202.4585000000002</v>
      </c>
      <c r="J49" s="4">
        <f t="shared" si="7"/>
        <v>0.65401663640881313</v>
      </c>
    </row>
    <row r="50" spans="1:10" ht="15.5" x14ac:dyDescent="0.35">
      <c r="A50" s="72" t="s">
        <v>54</v>
      </c>
      <c r="B50" s="68">
        <v>2225</v>
      </c>
      <c r="C50" s="6">
        <f t="shared" si="2"/>
        <v>934.5</v>
      </c>
      <c r="D50" s="20">
        <f t="shared" si="3"/>
        <v>841.05</v>
      </c>
      <c r="E50" s="18">
        <v>2758</v>
      </c>
      <c r="F50" s="3">
        <f t="shared" ref="F50:F63" si="8">E50-(E50*E$1)</f>
        <v>2289.14</v>
      </c>
      <c r="G50" s="3">
        <f t="shared" ref="G50:G63" si="9">F50*G$10</f>
        <v>1945.7689999999998</v>
      </c>
      <c r="H50" s="3">
        <f t="shared" ref="H50:H63" si="10">E$5</f>
        <v>297</v>
      </c>
      <c r="I50" s="55">
        <f t="shared" si="6"/>
        <v>2280.7689999999998</v>
      </c>
      <c r="J50" s="4">
        <f t="shared" ref="J50:J63" si="11">100%-((D50+H$1)/I50)</f>
        <v>0.62247382352180336</v>
      </c>
    </row>
    <row r="51" spans="1:10" ht="15.5" x14ac:dyDescent="0.35">
      <c r="A51" s="72" t="s">
        <v>76</v>
      </c>
      <c r="B51" s="68">
        <v>2116</v>
      </c>
      <c r="C51" s="6">
        <f t="shared" si="2"/>
        <v>888.72</v>
      </c>
      <c r="D51" s="20">
        <f t="shared" si="3"/>
        <v>799.84799999999996</v>
      </c>
      <c r="E51" s="18">
        <v>2211</v>
      </c>
      <c r="F51" s="3">
        <f>E51-(E51*E$2)</f>
        <v>1768.8</v>
      </c>
      <c r="G51" s="3">
        <f t="shared" si="9"/>
        <v>1503.48</v>
      </c>
      <c r="H51" s="3">
        <f>E$6</f>
        <v>320</v>
      </c>
      <c r="I51" s="55">
        <f t="shared" si="6"/>
        <v>1861.48</v>
      </c>
      <c r="J51" s="4">
        <f t="shared" si="11"/>
        <v>0.55957195349936617</v>
      </c>
    </row>
    <row r="52" spans="1:10" ht="15.5" x14ac:dyDescent="0.35">
      <c r="A52" s="72" t="s">
        <v>77</v>
      </c>
      <c r="B52" s="68">
        <v>1678</v>
      </c>
      <c r="C52" s="6">
        <f t="shared" si="2"/>
        <v>704.7600000000001</v>
      </c>
      <c r="D52" s="20">
        <f t="shared" si="3"/>
        <v>634.28400000000011</v>
      </c>
      <c r="E52" s="18">
        <v>2447</v>
      </c>
      <c r="F52" s="3">
        <f>E52-(E52*E$2)</f>
        <v>1957.6</v>
      </c>
      <c r="G52" s="3">
        <f t="shared" si="9"/>
        <v>1663.9599999999998</v>
      </c>
      <c r="H52" s="3">
        <f>E$6</f>
        <v>320</v>
      </c>
      <c r="I52" s="55">
        <f t="shared" si="6"/>
        <v>2021.9599999999998</v>
      </c>
      <c r="J52" s="4">
        <f t="shared" si="11"/>
        <v>0.67641100714158531</v>
      </c>
    </row>
    <row r="53" spans="1:10" ht="15.5" x14ac:dyDescent="0.35">
      <c r="A53" s="72" t="s">
        <v>78</v>
      </c>
      <c r="B53" s="68">
        <v>1820</v>
      </c>
      <c r="C53" s="6">
        <f t="shared" si="2"/>
        <v>764.40000000000009</v>
      </c>
      <c r="D53" s="20">
        <f t="shared" si="3"/>
        <v>687.96</v>
      </c>
      <c r="E53" s="18">
        <v>2473</v>
      </c>
      <c r="F53" s="3">
        <f>E53-(E53*E$2)</f>
        <v>1978.4</v>
      </c>
      <c r="G53" s="3">
        <f t="shared" si="9"/>
        <v>1681.64</v>
      </c>
      <c r="H53" s="3">
        <f>E$6</f>
        <v>320</v>
      </c>
      <c r="I53" s="55">
        <f t="shared" si="6"/>
        <v>2039.64</v>
      </c>
      <c r="J53" s="4">
        <f t="shared" si="11"/>
        <v>0.65289953128983547</v>
      </c>
    </row>
    <row r="54" spans="1:10" ht="15.5" x14ac:dyDescent="0.35">
      <c r="A54" s="72" t="s">
        <v>79</v>
      </c>
      <c r="B54" s="68">
        <v>1927</v>
      </c>
      <c r="C54" s="6">
        <f t="shared" si="2"/>
        <v>809.34000000000015</v>
      </c>
      <c r="D54" s="20">
        <f t="shared" si="3"/>
        <v>728.40600000000018</v>
      </c>
      <c r="E54" s="18">
        <v>2481</v>
      </c>
      <c r="F54" s="3">
        <f>E54-(E54*E$2)</f>
        <v>1984.8</v>
      </c>
      <c r="G54" s="3">
        <f t="shared" si="9"/>
        <v>1687.08</v>
      </c>
      <c r="H54" s="3">
        <f>E$6</f>
        <v>320</v>
      </c>
      <c r="I54" s="55">
        <f t="shared" si="6"/>
        <v>2045.08</v>
      </c>
      <c r="J54" s="4">
        <f t="shared" si="11"/>
        <v>0.63404561190760256</v>
      </c>
    </row>
    <row r="55" spans="1:10" ht="15.5" x14ac:dyDescent="0.35">
      <c r="A55" s="72" t="s">
        <v>80</v>
      </c>
      <c r="B55" s="68">
        <v>2346</v>
      </c>
      <c r="C55" s="6">
        <f t="shared" si="2"/>
        <v>985.32000000000016</v>
      </c>
      <c r="D55" s="20">
        <f t="shared" si="3"/>
        <v>886.78800000000012</v>
      </c>
      <c r="E55" s="18">
        <v>2493</v>
      </c>
      <c r="F55" s="3">
        <f>E55-(E55*E$2)</f>
        <v>1994.4</v>
      </c>
      <c r="G55" s="3">
        <f t="shared" si="9"/>
        <v>1695.24</v>
      </c>
      <c r="H55" s="3">
        <f>E$6</f>
        <v>320</v>
      </c>
      <c r="I55" s="55">
        <f t="shared" si="6"/>
        <v>2053.2399999999998</v>
      </c>
      <c r="J55" s="4">
        <f t="shared" si="11"/>
        <v>0.55836239309578994</v>
      </c>
    </row>
    <row r="56" spans="1:10" ht="15.5" x14ac:dyDescent="0.35">
      <c r="A56" s="72" t="s">
        <v>81</v>
      </c>
      <c r="B56" s="68">
        <v>2261</v>
      </c>
      <c r="C56" s="6">
        <f t="shared" si="2"/>
        <v>949.62000000000012</v>
      </c>
      <c r="D56" s="20">
        <f t="shared" si="3"/>
        <v>854.65800000000013</v>
      </c>
      <c r="E56" s="18">
        <v>2442</v>
      </c>
      <c r="F56" s="3">
        <f>E56-(E56*E$2)</f>
        <v>1953.6</v>
      </c>
      <c r="G56" s="3">
        <f t="shared" si="9"/>
        <v>1660.56</v>
      </c>
      <c r="H56" s="3">
        <f>E$6</f>
        <v>320</v>
      </c>
      <c r="I56" s="55">
        <f t="shared" si="6"/>
        <v>2018.56</v>
      </c>
      <c r="J56" s="4">
        <f t="shared" si="11"/>
        <v>0.56669209733671522</v>
      </c>
    </row>
    <row r="57" spans="1:10" ht="15.5" x14ac:dyDescent="0.35">
      <c r="A57" s="72" t="s">
        <v>82</v>
      </c>
      <c r="B57" s="68">
        <v>2438</v>
      </c>
      <c r="C57" s="6">
        <f t="shared" si="2"/>
        <v>1023.96</v>
      </c>
      <c r="D57" s="20">
        <f t="shared" si="3"/>
        <v>921.56400000000008</v>
      </c>
      <c r="E57" s="18">
        <v>2300</v>
      </c>
      <c r="F57" s="3">
        <f>E57-(E57*E$2)</f>
        <v>1840</v>
      </c>
      <c r="G57" s="3">
        <f t="shared" si="9"/>
        <v>1564</v>
      </c>
      <c r="H57" s="3">
        <f>E$6</f>
        <v>320</v>
      </c>
      <c r="I57" s="55">
        <f t="shared" si="6"/>
        <v>1922</v>
      </c>
      <c r="J57" s="4">
        <f t="shared" si="11"/>
        <v>0.51011238293444316</v>
      </c>
    </row>
    <row r="58" spans="1:10" ht="15.5" x14ac:dyDescent="0.35">
      <c r="A58" s="72" t="s">
        <v>146</v>
      </c>
      <c r="B58" s="68">
        <v>2509</v>
      </c>
      <c r="C58" s="6">
        <f t="shared" si="2"/>
        <v>1053.7800000000002</v>
      </c>
      <c r="D58" s="20">
        <f t="shared" si="3"/>
        <v>948.40200000000016</v>
      </c>
      <c r="E58" s="18">
        <v>2407</v>
      </c>
      <c r="F58" s="3">
        <f>E58-(E58*E$2)</f>
        <v>1925.6</v>
      </c>
      <c r="G58" s="3">
        <f t="shared" si="9"/>
        <v>1636.76</v>
      </c>
      <c r="H58" s="3">
        <f>E$6</f>
        <v>320</v>
      </c>
      <c r="I58" s="55">
        <f t="shared" si="6"/>
        <v>1994.76</v>
      </c>
      <c r="J58" s="4">
        <f t="shared" si="11"/>
        <v>0.51452706089955669</v>
      </c>
    </row>
    <row r="59" spans="1:10" ht="15.5" x14ac:dyDescent="0.35">
      <c r="A59" s="72" t="s">
        <v>147</v>
      </c>
      <c r="B59" s="68">
        <v>2573</v>
      </c>
      <c r="C59" s="6">
        <f t="shared" si="2"/>
        <v>1080.6600000000001</v>
      </c>
      <c r="D59" s="20">
        <f t="shared" si="3"/>
        <v>972.59400000000005</v>
      </c>
      <c r="E59" s="18">
        <v>2728</v>
      </c>
      <c r="F59" s="3">
        <f>E59-(E59*E$3)</f>
        <v>2127.84</v>
      </c>
      <c r="G59" s="3">
        <f t="shared" si="9"/>
        <v>1808.664</v>
      </c>
      <c r="H59" s="3">
        <f>E$7</f>
        <v>343</v>
      </c>
      <c r="I59" s="55">
        <f t="shared" si="6"/>
        <v>2189.6639999999998</v>
      </c>
      <c r="J59" s="4">
        <f t="shared" si="11"/>
        <v>0.54669118184342436</v>
      </c>
    </row>
    <row r="60" spans="1:10" ht="15.5" x14ac:dyDescent="0.35">
      <c r="A60" s="72" t="s">
        <v>40</v>
      </c>
      <c r="B60" s="68">
        <v>1353</v>
      </c>
      <c r="C60" s="6">
        <f t="shared" si="2"/>
        <v>568.2600000000001</v>
      </c>
      <c r="D60" s="20">
        <f t="shared" si="3"/>
        <v>511.43400000000008</v>
      </c>
      <c r="E60" s="18">
        <v>1439</v>
      </c>
      <c r="F60" s="3">
        <f t="shared" si="8"/>
        <v>1194.3699999999999</v>
      </c>
      <c r="G60" s="3">
        <f t="shared" si="9"/>
        <v>1015.2144999999999</v>
      </c>
      <c r="H60" s="3">
        <f t="shared" si="10"/>
        <v>297</v>
      </c>
      <c r="I60" s="55">
        <f t="shared" si="6"/>
        <v>1350.2145</v>
      </c>
      <c r="J60" s="4">
        <f t="shared" si="11"/>
        <v>0.60640772262481257</v>
      </c>
    </row>
    <row r="61" spans="1:10" ht="15.5" x14ac:dyDescent="0.35">
      <c r="A61" s="72" t="s">
        <v>83</v>
      </c>
      <c r="B61" s="68">
        <v>1820</v>
      </c>
      <c r="C61" s="6">
        <f t="shared" si="2"/>
        <v>764.40000000000009</v>
      </c>
      <c r="D61" s="20">
        <f t="shared" si="3"/>
        <v>687.96</v>
      </c>
      <c r="E61" s="18">
        <v>2604</v>
      </c>
      <c r="F61" s="3">
        <f t="shared" si="8"/>
        <v>2161.3200000000002</v>
      </c>
      <c r="G61" s="3">
        <f t="shared" si="9"/>
        <v>1837.1220000000001</v>
      </c>
      <c r="H61" s="3">
        <f t="shared" si="10"/>
        <v>297</v>
      </c>
      <c r="I61" s="55">
        <f t="shared" si="6"/>
        <v>2172.1220000000003</v>
      </c>
      <c r="J61" s="4">
        <f t="shared" si="11"/>
        <v>0.67406987268670915</v>
      </c>
    </row>
    <row r="62" spans="1:10" ht="15.5" x14ac:dyDescent="0.35">
      <c r="A62" s="72" t="s">
        <v>84</v>
      </c>
      <c r="B62" s="68">
        <v>1744</v>
      </c>
      <c r="C62" s="6">
        <f t="shared" si="2"/>
        <v>732.48</v>
      </c>
      <c r="D62" s="20">
        <f t="shared" si="3"/>
        <v>659.23199999999997</v>
      </c>
      <c r="E62" s="18">
        <v>2260</v>
      </c>
      <c r="F62" s="3">
        <f>E62-(E62*E$2)</f>
        <v>1808</v>
      </c>
      <c r="G62" s="3">
        <f t="shared" si="9"/>
        <v>1536.8</v>
      </c>
      <c r="H62" s="3">
        <f>E$6</f>
        <v>320</v>
      </c>
      <c r="I62" s="55">
        <f t="shared" si="6"/>
        <v>1894.8</v>
      </c>
      <c r="J62" s="4">
        <f t="shared" si="11"/>
        <v>0.64152839349799451</v>
      </c>
    </row>
    <row r="63" spans="1:10" ht="15.5" x14ac:dyDescent="0.35">
      <c r="A63" s="72" t="s">
        <v>85</v>
      </c>
      <c r="B63" s="68">
        <v>1866</v>
      </c>
      <c r="C63" s="6">
        <f t="shared" si="2"/>
        <v>783.72</v>
      </c>
      <c r="D63" s="20">
        <f t="shared" si="3"/>
        <v>705.34799999999996</v>
      </c>
      <c r="E63" s="18">
        <v>2370</v>
      </c>
      <c r="F63" s="3">
        <f>E63-(E63*E$2)</f>
        <v>1896</v>
      </c>
      <c r="G63" s="3">
        <f t="shared" si="9"/>
        <v>1611.6</v>
      </c>
      <c r="H63" s="3">
        <f>E$6</f>
        <v>320</v>
      </c>
      <c r="I63" s="55">
        <f t="shared" si="6"/>
        <v>1969.6</v>
      </c>
      <c r="J63" s="4">
        <f t="shared" si="11"/>
        <v>0.6317282696994313</v>
      </c>
    </row>
    <row r="64" spans="1:10" x14ac:dyDescent="0.35">
      <c r="A64" s="72" t="s">
        <v>86</v>
      </c>
      <c r="B64" s="68">
        <v>1889</v>
      </c>
      <c r="C64" s="6">
        <f t="shared" si="2"/>
        <v>793.38000000000011</v>
      </c>
      <c r="D64" s="20">
        <f t="shared" si="3"/>
        <v>714.04200000000014</v>
      </c>
      <c r="E64" s="1">
        <v>2349</v>
      </c>
      <c r="F64" s="3">
        <f>E64-(E64*E$2)</f>
        <v>1879.2</v>
      </c>
      <c r="G64" s="3">
        <f t="shared" si="4"/>
        <v>1597.32</v>
      </c>
      <c r="H64" s="3">
        <f>E$6</f>
        <v>320</v>
      </c>
      <c r="I64" s="55">
        <f t="shared" si="6"/>
        <v>1955.32</v>
      </c>
      <c r="J64" s="4">
        <f t="shared" si="7"/>
        <v>0.62459239408383271</v>
      </c>
    </row>
    <row r="65" spans="1:10" x14ac:dyDescent="0.35">
      <c r="A65" s="72" t="s">
        <v>87</v>
      </c>
      <c r="B65" s="68">
        <v>2508</v>
      </c>
      <c r="C65" s="6">
        <f t="shared" si="2"/>
        <v>1053.3600000000001</v>
      </c>
      <c r="D65" s="20">
        <f t="shared" si="3"/>
        <v>948.02400000000011</v>
      </c>
      <c r="E65" s="1">
        <v>2588</v>
      </c>
      <c r="F65" s="3">
        <f t="shared" ref="F65:F74" si="12">E65-(E65*E$2)</f>
        <v>2070.4</v>
      </c>
      <c r="G65" s="3">
        <f t="shared" si="4"/>
        <v>1759.84</v>
      </c>
      <c r="H65" s="3">
        <f>E$6</f>
        <v>320</v>
      </c>
      <c r="I65" s="55">
        <f t="shared" si="6"/>
        <v>2117.84</v>
      </c>
      <c r="J65" s="4">
        <f t="shared" si="7"/>
        <v>0.54291920069504784</v>
      </c>
    </row>
    <row r="66" spans="1:10" x14ac:dyDescent="0.35">
      <c r="A66" s="72" t="s">
        <v>88</v>
      </c>
      <c r="B66" s="68">
        <v>1526</v>
      </c>
      <c r="C66" s="6">
        <f t="shared" si="2"/>
        <v>640.92000000000007</v>
      </c>
      <c r="D66" s="20">
        <f t="shared" si="3"/>
        <v>576.82800000000009</v>
      </c>
      <c r="E66" s="1">
        <v>1860</v>
      </c>
      <c r="F66" s="3">
        <f>E66-(E66*E$1)</f>
        <v>1543.8</v>
      </c>
      <c r="G66" s="3">
        <f t="shared" si="4"/>
        <v>1312.23</v>
      </c>
      <c r="H66" s="3">
        <f>E$5</f>
        <v>297</v>
      </c>
      <c r="I66" s="55">
        <f t="shared" si="6"/>
        <v>1647.23</v>
      </c>
      <c r="J66" s="4">
        <f t="shared" si="7"/>
        <v>0.63767779848594297</v>
      </c>
    </row>
    <row r="67" spans="1:10" x14ac:dyDescent="0.35">
      <c r="A67" s="72" t="s">
        <v>89</v>
      </c>
      <c r="B67" s="68">
        <v>1723</v>
      </c>
      <c r="C67" s="6">
        <f t="shared" si="2"/>
        <v>723.66000000000008</v>
      </c>
      <c r="D67" s="20">
        <f t="shared" si="3"/>
        <v>651.2940000000001</v>
      </c>
      <c r="E67" s="1">
        <v>2233</v>
      </c>
      <c r="F67" s="3">
        <f t="shared" si="12"/>
        <v>1786.4</v>
      </c>
      <c r="G67" s="3">
        <f t="shared" si="4"/>
        <v>1518.44</v>
      </c>
      <c r="H67" s="3">
        <f t="shared" ref="H65:H76" si="13">E$6</f>
        <v>320</v>
      </c>
      <c r="I67" s="55">
        <f t="shared" si="6"/>
        <v>1876.44</v>
      </c>
      <c r="J67" s="4">
        <f t="shared" si="7"/>
        <v>0.64225128434695478</v>
      </c>
    </row>
    <row r="68" spans="1:10" x14ac:dyDescent="0.35">
      <c r="A68" s="72" t="s">
        <v>90</v>
      </c>
      <c r="B68" s="68">
        <v>1645</v>
      </c>
      <c r="C68" s="6">
        <f>B68-(B68*C$11)</f>
        <v>690.90000000000009</v>
      </c>
      <c r="D68" s="20">
        <f>C68-(C68*D$11)</f>
        <v>621.81000000000006</v>
      </c>
      <c r="E68" s="1">
        <v>2028</v>
      </c>
      <c r="F68" s="3">
        <f>E68-(E68*E$2)</f>
        <v>1622.4</v>
      </c>
      <c r="G68" s="3">
        <f t="shared" si="4"/>
        <v>1379.04</v>
      </c>
      <c r="H68" s="3">
        <f t="shared" si="13"/>
        <v>320</v>
      </c>
      <c r="I68" s="55">
        <f t="shared" si="6"/>
        <v>1737.04</v>
      </c>
      <c r="J68" s="4">
        <f t="shared" si="7"/>
        <v>0.63051512918528063</v>
      </c>
    </row>
    <row r="69" spans="1:10" x14ac:dyDescent="0.35">
      <c r="A69" s="72" t="s">
        <v>91</v>
      </c>
      <c r="B69" s="68">
        <v>1533</v>
      </c>
      <c r="C69" s="6">
        <f t="shared" si="2"/>
        <v>643.86</v>
      </c>
      <c r="D69" s="20">
        <f t="shared" si="3"/>
        <v>579.47400000000005</v>
      </c>
      <c r="E69" s="1">
        <v>1668</v>
      </c>
      <c r="F69" s="3">
        <f t="shared" si="12"/>
        <v>1334.4</v>
      </c>
      <c r="G69" s="3">
        <f t="shared" si="4"/>
        <v>1134.24</v>
      </c>
      <c r="H69" s="3">
        <f t="shared" si="13"/>
        <v>320</v>
      </c>
      <c r="I69" s="55">
        <f t="shared" si="6"/>
        <v>1492.24</v>
      </c>
      <c r="J69" s="4">
        <f t="shared" si="7"/>
        <v>0.59827239586125547</v>
      </c>
    </row>
    <row r="70" spans="1:10" x14ac:dyDescent="0.35">
      <c r="A70" s="72" t="s">
        <v>92</v>
      </c>
      <c r="B70" s="68">
        <v>1561</v>
      </c>
      <c r="C70" s="6">
        <f t="shared" si="2"/>
        <v>655.62000000000012</v>
      </c>
      <c r="D70" s="20">
        <f t="shared" si="3"/>
        <v>590.05800000000011</v>
      </c>
      <c r="E70" s="1">
        <v>1681</v>
      </c>
      <c r="F70" s="3">
        <f t="shared" si="12"/>
        <v>1344.8</v>
      </c>
      <c r="G70" s="3">
        <f t="shared" si="4"/>
        <v>1143.08</v>
      </c>
      <c r="H70" s="3">
        <f t="shared" si="13"/>
        <v>320</v>
      </c>
      <c r="I70" s="55">
        <f t="shared" si="6"/>
        <v>1501.08</v>
      </c>
      <c r="J70" s="4">
        <f t="shared" si="7"/>
        <v>0.59358728382231452</v>
      </c>
    </row>
    <row r="71" spans="1:10" x14ac:dyDescent="0.35">
      <c r="A71" s="72" t="s">
        <v>93</v>
      </c>
      <c r="B71" s="68">
        <v>1809</v>
      </c>
      <c r="C71" s="6">
        <f t="shared" si="2"/>
        <v>759.78</v>
      </c>
      <c r="D71" s="20">
        <f t="shared" si="3"/>
        <v>683.80200000000002</v>
      </c>
      <c r="E71" s="1">
        <v>2056</v>
      </c>
      <c r="F71" s="3">
        <f t="shared" si="12"/>
        <v>1644.8</v>
      </c>
      <c r="G71" s="3">
        <f t="shared" si="4"/>
        <v>1398.08</v>
      </c>
      <c r="H71" s="3">
        <f t="shared" si="13"/>
        <v>320</v>
      </c>
      <c r="I71" s="55">
        <f t="shared" si="6"/>
        <v>1756.08</v>
      </c>
      <c r="J71" s="4">
        <f t="shared" si="7"/>
        <v>0.59921985330964422</v>
      </c>
    </row>
    <row r="72" spans="1:10" x14ac:dyDescent="0.35">
      <c r="A72" s="72" t="s">
        <v>94</v>
      </c>
      <c r="B72" s="68">
        <v>2033</v>
      </c>
      <c r="C72" s="6">
        <f t="shared" si="2"/>
        <v>853.86000000000013</v>
      </c>
      <c r="D72" s="20">
        <f t="shared" si="3"/>
        <v>768.47400000000016</v>
      </c>
      <c r="E72" s="1">
        <v>2491</v>
      </c>
      <c r="F72" s="3">
        <f t="shared" si="12"/>
        <v>1992.8</v>
      </c>
      <c r="G72" s="3">
        <f t="shared" si="4"/>
        <v>1693.8799999999999</v>
      </c>
      <c r="H72" s="3">
        <f t="shared" si="13"/>
        <v>320</v>
      </c>
      <c r="I72" s="55">
        <f t="shared" si="6"/>
        <v>2051.88</v>
      </c>
      <c r="J72" s="4">
        <f t="shared" si="7"/>
        <v>0.61573093943115575</v>
      </c>
    </row>
    <row r="73" spans="1:10" x14ac:dyDescent="0.35">
      <c r="A73" s="72" t="s">
        <v>95</v>
      </c>
      <c r="B73" s="68">
        <v>2299</v>
      </c>
      <c r="C73" s="6">
        <f t="shared" si="2"/>
        <v>965.58000000000015</v>
      </c>
      <c r="D73" s="20">
        <f t="shared" si="3"/>
        <v>869.02200000000016</v>
      </c>
      <c r="E73" s="1">
        <v>2768</v>
      </c>
      <c r="F73" s="3">
        <f>E73-(E73*E$2)</f>
        <v>2214.4</v>
      </c>
      <c r="G73" s="3">
        <f t="shared" si="4"/>
        <v>1882.24</v>
      </c>
      <c r="H73" s="3">
        <f>E$6</f>
        <v>320</v>
      </c>
      <c r="I73" s="55">
        <f t="shared" si="6"/>
        <v>2240.2399999999998</v>
      </c>
      <c r="J73" s="4">
        <f t="shared" si="7"/>
        <v>0.60315769738956537</v>
      </c>
    </row>
    <row r="74" spans="1:10" x14ac:dyDescent="0.35">
      <c r="A74" s="72" t="s">
        <v>96</v>
      </c>
      <c r="B74" s="68">
        <v>1995</v>
      </c>
      <c r="C74" s="6">
        <f t="shared" si="2"/>
        <v>837.90000000000009</v>
      </c>
      <c r="D74" s="20">
        <f t="shared" si="3"/>
        <v>754.11000000000013</v>
      </c>
      <c r="E74" s="1">
        <v>2534</v>
      </c>
      <c r="F74" s="3">
        <f t="shared" si="12"/>
        <v>2027.2</v>
      </c>
      <c r="G74" s="3">
        <f t="shared" si="4"/>
        <v>1723.12</v>
      </c>
      <c r="H74" s="3">
        <f>E$6</f>
        <v>320</v>
      </c>
      <c r="I74" s="55">
        <f t="shared" si="6"/>
        <v>2081.12</v>
      </c>
      <c r="J74" s="4">
        <f t="shared" si="7"/>
        <v>0.62803202121934332</v>
      </c>
    </row>
    <row r="75" spans="1:10" x14ac:dyDescent="0.35">
      <c r="A75" s="72" t="s">
        <v>97</v>
      </c>
      <c r="B75" s="68">
        <v>2987</v>
      </c>
      <c r="C75" s="6">
        <f t="shared" si="2"/>
        <v>1254.5400000000002</v>
      </c>
      <c r="D75" s="20">
        <f t="shared" si="3"/>
        <v>1129.0860000000002</v>
      </c>
      <c r="E75" s="1">
        <v>3093</v>
      </c>
      <c r="F75" s="3">
        <f>E75-(E75*E$3)</f>
        <v>2412.54</v>
      </c>
      <c r="G75" s="3">
        <f t="shared" ref="G75:G83" si="14">F75*G$10</f>
        <v>2050.6590000000001</v>
      </c>
      <c r="H75" s="3">
        <f>E$7</f>
        <v>343</v>
      </c>
      <c r="I75" s="55">
        <f t="shared" si="6"/>
        <v>2431.6590000000001</v>
      </c>
      <c r="J75" s="4">
        <f t="shared" si="7"/>
        <v>0.52744772190508615</v>
      </c>
    </row>
    <row r="76" spans="1:10" x14ac:dyDescent="0.35">
      <c r="A76" s="72" t="s">
        <v>148</v>
      </c>
      <c r="B76" s="68">
        <v>2932</v>
      </c>
      <c r="C76" s="6">
        <f t="shared" si="2"/>
        <v>1231.44</v>
      </c>
      <c r="D76" s="20">
        <f t="shared" si="3"/>
        <v>1108.296</v>
      </c>
      <c r="E76" s="1">
        <v>3464</v>
      </c>
      <c r="F76" s="3">
        <f>E76-(E76*E$3)</f>
        <v>2701.92</v>
      </c>
      <c r="G76" s="3">
        <f t="shared" si="14"/>
        <v>2296.6320000000001</v>
      </c>
      <c r="H76" s="3">
        <f>E$7</f>
        <v>343</v>
      </c>
      <c r="I76" s="55">
        <f t="shared" si="6"/>
        <v>2677.6320000000001</v>
      </c>
      <c r="J76" s="4">
        <f t="shared" ref="J76:J80" si="15">100%-((D76+H$1)/I76)</f>
        <v>0.57862170753860132</v>
      </c>
    </row>
    <row r="77" spans="1:10" x14ac:dyDescent="0.35">
      <c r="A77" s="72" t="s">
        <v>98</v>
      </c>
      <c r="B77" s="68">
        <v>1644</v>
      </c>
      <c r="C77" s="6">
        <f t="shared" si="2"/>
        <v>690.48</v>
      </c>
      <c r="D77" s="20">
        <f t="shared" si="3"/>
        <v>621.43200000000002</v>
      </c>
      <c r="E77" s="1">
        <v>1745</v>
      </c>
      <c r="F77" s="3">
        <f>E77-(E77*E$2)</f>
        <v>1396</v>
      </c>
      <c r="G77" s="3">
        <f t="shared" si="14"/>
        <v>1186.5999999999999</v>
      </c>
      <c r="H77" s="3">
        <f>E$6</f>
        <v>320</v>
      </c>
      <c r="I77" s="55">
        <f t="shared" ref="I77:I99" si="16">G77+H77+H$1+H$2</f>
        <v>1544.6</v>
      </c>
      <c r="J77" s="4">
        <f t="shared" si="15"/>
        <v>0.58472614269066425</v>
      </c>
    </row>
    <row r="78" spans="1:10" x14ac:dyDescent="0.35">
      <c r="A78" s="72" t="s">
        <v>99</v>
      </c>
      <c r="B78" s="68">
        <v>1863</v>
      </c>
      <c r="C78" s="6">
        <f t="shared" ref="C78" si="17">B78-(B78*C$11)</f>
        <v>782.46</v>
      </c>
      <c r="D78" s="20">
        <f t="shared" ref="D78" si="18">C78-(C78*D$11)</f>
        <v>704.21400000000006</v>
      </c>
      <c r="E78" s="1">
        <v>2285</v>
      </c>
      <c r="F78" s="3">
        <f>E78-(E78*E$2)</f>
        <v>1828</v>
      </c>
      <c r="G78" s="3">
        <f t="shared" si="14"/>
        <v>1553.8</v>
      </c>
      <c r="H78" s="3">
        <f>E$6</f>
        <v>320</v>
      </c>
      <c r="I78" s="55">
        <f t="shared" si="16"/>
        <v>1911.8</v>
      </c>
      <c r="J78" s="4">
        <f t="shared" si="15"/>
        <v>0.62118736269484254</v>
      </c>
    </row>
    <row r="79" spans="1:10" x14ac:dyDescent="0.35">
      <c r="A79" s="72" t="s">
        <v>100</v>
      </c>
      <c r="B79" s="68">
        <v>1954</v>
      </c>
      <c r="C79" s="6">
        <f t="shared" ref="C79:C95" si="19">B79-(B79*C$11)</f>
        <v>820.68000000000006</v>
      </c>
      <c r="D79" s="20">
        <f t="shared" ref="D79:D95" si="20">C79-(C79*D$11)</f>
        <v>738.61200000000008</v>
      </c>
      <c r="E79" s="1">
        <v>2328</v>
      </c>
      <c r="F79" s="3">
        <f>E79-(E79*E$2)</f>
        <v>1862.4</v>
      </c>
      <c r="G79" s="3">
        <f t="shared" si="14"/>
        <v>1583.04</v>
      </c>
      <c r="H79" s="3">
        <f>E$6</f>
        <v>320</v>
      </c>
      <c r="I79" s="55">
        <f t="shared" si="16"/>
        <v>1941.04</v>
      </c>
      <c r="J79" s="4">
        <f t="shared" si="15"/>
        <v>0.60917240242344306</v>
      </c>
    </row>
    <row r="80" spans="1:10" x14ac:dyDescent="0.35">
      <c r="A80" s="72" t="s">
        <v>101</v>
      </c>
      <c r="B80" s="68">
        <v>2455</v>
      </c>
      <c r="C80" s="6">
        <f t="shared" si="19"/>
        <v>1031.1000000000001</v>
      </c>
      <c r="D80" s="20">
        <f t="shared" si="20"/>
        <v>927.99000000000012</v>
      </c>
      <c r="E80" s="1">
        <v>3059</v>
      </c>
      <c r="F80" s="3">
        <f t="shared" ref="F79:F80" si="21">E80-(E80*E$3)</f>
        <v>2386.02</v>
      </c>
      <c r="G80" s="3">
        <f t="shared" si="14"/>
        <v>2028.117</v>
      </c>
      <c r="H80" s="3">
        <f t="shared" ref="H79:H80" si="22">E$7</f>
        <v>343</v>
      </c>
      <c r="I80" s="55">
        <f t="shared" si="16"/>
        <v>2409.1170000000002</v>
      </c>
      <c r="J80" s="4">
        <f t="shared" si="15"/>
        <v>0.60649897867143854</v>
      </c>
    </row>
    <row r="81" spans="1:10" x14ac:dyDescent="0.35">
      <c r="A81" s="72" t="s">
        <v>102</v>
      </c>
      <c r="B81" s="68">
        <v>2727</v>
      </c>
      <c r="C81" s="6">
        <f t="shared" ref="C81" si="23">B81-(B81*C$11)</f>
        <v>1145.3400000000001</v>
      </c>
      <c r="D81" s="20">
        <f t="shared" ref="D81" si="24">C81-(C81*D$11)</f>
        <v>1030.806</v>
      </c>
      <c r="E81" s="1">
        <v>3131</v>
      </c>
      <c r="F81" s="3">
        <f t="shared" ref="F81" si="25">E81-(E81*E$3)</f>
        <v>2442.1799999999998</v>
      </c>
      <c r="G81" s="3">
        <f t="shared" ref="G81" si="26">F81*G$10</f>
        <v>2075.8529999999996</v>
      </c>
      <c r="H81" s="3">
        <f t="shared" ref="H81" si="27">E$7</f>
        <v>343</v>
      </c>
      <c r="I81" s="55">
        <f t="shared" si="16"/>
        <v>2456.8529999999996</v>
      </c>
      <c r="J81" s="4">
        <f t="shared" ref="J81" si="28">100%-((D81+H$1)/I81)</f>
        <v>0.57229594118980653</v>
      </c>
    </row>
    <row r="82" spans="1:10" x14ac:dyDescent="0.35">
      <c r="A82" s="72" t="s">
        <v>103</v>
      </c>
      <c r="B82" s="68">
        <v>2317</v>
      </c>
      <c r="C82" s="6">
        <f t="shared" ref="C82" si="29">B82-(B82*C$11)</f>
        <v>973.1400000000001</v>
      </c>
      <c r="D82" s="20">
        <f t="shared" ref="D82" si="30">C82-(C82*D$11)</f>
        <v>875.82600000000002</v>
      </c>
      <c r="E82" s="1">
        <v>2663</v>
      </c>
      <c r="F82" s="3">
        <f>E82-(E82*E$3)</f>
        <v>2077.14</v>
      </c>
      <c r="G82" s="3">
        <f t="shared" ref="G82" si="31">F82*G$10</f>
        <v>1765.5689999999997</v>
      </c>
      <c r="H82" s="3">
        <f>E$7</f>
        <v>343</v>
      </c>
      <c r="I82" s="55">
        <f t="shared" si="16"/>
        <v>2146.5689999999995</v>
      </c>
      <c r="J82" s="4">
        <f t="shared" ref="J82" si="32">100%-((D82+H$1)/I82)</f>
        <v>0.5826707643686273</v>
      </c>
    </row>
    <row r="83" spans="1:10" x14ac:dyDescent="0.35">
      <c r="A83" s="72" t="s">
        <v>104</v>
      </c>
      <c r="B83" s="68">
        <v>2616</v>
      </c>
      <c r="C83" s="6">
        <f t="shared" si="19"/>
        <v>1098.72</v>
      </c>
      <c r="D83" s="20">
        <f t="shared" si="20"/>
        <v>988.84799999999996</v>
      </c>
      <c r="E83" s="1">
        <v>3301</v>
      </c>
      <c r="F83" s="3">
        <f>E83-(E83*E$3)</f>
        <v>2574.7799999999997</v>
      </c>
      <c r="G83" s="3">
        <f t="shared" si="14"/>
        <v>2188.5629999999996</v>
      </c>
      <c r="H83" s="3">
        <f>E$7</f>
        <v>343</v>
      </c>
      <c r="I83" s="55">
        <f t="shared" si="16"/>
        <v>2569.5629999999996</v>
      </c>
      <c r="J83" s="4">
        <f t="shared" ref="J83:J95" si="33">100%-((D83+H$1)/I83)</f>
        <v>0.60738538031564127</v>
      </c>
    </row>
    <row r="84" spans="1:10" ht="15" thickBot="1" x14ac:dyDescent="0.4">
      <c r="A84" s="76" t="s">
        <v>105</v>
      </c>
      <c r="B84" s="77">
        <v>2485</v>
      </c>
      <c r="C84" s="78">
        <f t="shared" si="19"/>
        <v>1043.7</v>
      </c>
      <c r="D84" s="79">
        <f t="shared" si="20"/>
        <v>939.33</v>
      </c>
      <c r="E84" s="2">
        <v>2854</v>
      </c>
      <c r="F84" s="80">
        <f>E84-(E84*E$3)</f>
        <v>2226.12</v>
      </c>
      <c r="G84" s="80">
        <f t="shared" ref="G84:G95" si="34">F84*G$10</f>
        <v>1892.2019999999998</v>
      </c>
      <c r="H84" s="80">
        <f>E$7</f>
        <v>343</v>
      </c>
      <c r="I84" s="55">
        <f t="shared" si="16"/>
        <v>2273.2019999999998</v>
      </c>
      <c r="J84" s="81">
        <f t="shared" si="33"/>
        <v>0.57798295092121155</v>
      </c>
    </row>
    <row r="85" spans="1:10" ht="15" thickBot="1" x14ac:dyDescent="0.4">
      <c r="A85" s="82"/>
      <c r="B85" s="83"/>
      <c r="C85" s="83"/>
      <c r="D85" s="83"/>
      <c r="E85" s="83"/>
      <c r="F85" s="83"/>
      <c r="G85" s="83"/>
      <c r="H85" s="83"/>
      <c r="I85" s="83"/>
      <c r="J85" s="84"/>
    </row>
    <row r="86" spans="1:10" x14ac:dyDescent="0.35">
      <c r="A86" s="85" t="s">
        <v>106</v>
      </c>
      <c r="B86" s="67">
        <v>1683</v>
      </c>
      <c r="C86" s="93">
        <f t="shared" si="19"/>
        <v>706.86</v>
      </c>
      <c r="D86" s="94">
        <f t="shared" si="20"/>
        <v>636.17399999999998</v>
      </c>
      <c r="E86" s="23">
        <v>1734</v>
      </c>
      <c r="F86" s="95">
        <f t="shared" ref="F83:F95" si="35">E86-(E86*E$1)</f>
        <v>1439.22</v>
      </c>
      <c r="G86" s="95">
        <f t="shared" si="34"/>
        <v>1223.337</v>
      </c>
      <c r="H86" s="95">
        <f t="shared" ref="H83:H95" si="36">E$5</f>
        <v>297</v>
      </c>
      <c r="I86" s="95">
        <f t="shared" si="16"/>
        <v>1558.337</v>
      </c>
      <c r="J86" s="96">
        <f t="shared" si="33"/>
        <v>0.57892676616161975</v>
      </c>
    </row>
    <row r="87" spans="1:10" x14ac:dyDescent="0.35">
      <c r="A87" s="87" t="s">
        <v>107</v>
      </c>
      <c r="B87" s="68">
        <v>2368</v>
      </c>
      <c r="C87" s="6">
        <f t="shared" si="19"/>
        <v>994.56000000000017</v>
      </c>
      <c r="D87" s="20">
        <f t="shared" si="20"/>
        <v>895.10400000000016</v>
      </c>
      <c r="E87" s="1">
        <v>1824</v>
      </c>
      <c r="F87" s="3">
        <f t="shared" si="35"/>
        <v>1513.92</v>
      </c>
      <c r="G87" s="3">
        <f t="shared" si="34"/>
        <v>1286.8320000000001</v>
      </c>
      <c r="H87" s="3">
        <f t="shared" si="36"/>
        <v>297</v>
      </c>
      <c r="I87" s="55">
        <f t="shared" si="16"/>
        <v>1621.8320000000001</v>
      </c>
      <c r="J87" s="86">
        <f t="shared" si="33"/>
        <v>0.43575906752363991</v>
      </c>
    </row>
    <row r="88" spans="1:10" x14ac:dyDescent="0.35">
      <c r="A88" s="87" t="s">
        <v>108</v>
      </c>
      <c r="B88" s="68">
        <v>2003</v>
      </c>
      <c r="C88" s="6">
        <f t="shared" si="19"/>
        <v>841.26</v>
      </c>
      <c r="D88" s="20">
        <f t="shared" si="20"/>
        <v>757.13400000000001</v>
      </c>
      <c r="E88" s="1">
        <v>2019</v>
      </c>
      <c r="F88" s="3">
        <f t="shared" si="35"/>
        <v>1675.77</v>
      </c>
      <c r="G88" s="3">
        <f t="shared" si="34"/>
        <v>1424.4044999999999</v>
      </c>
      <c r="H88" s="3">
        <f t="shared" si="36"/>
        <v>297</v>
      </c>
      <c r="I88" s="55">
        <f t="shared" si="16"/>
        <v>1759.4044999999999</v>
      </c>
      <c r="J88" s="86">
        <f t="shared" si="33"/>
        <v>0.55829713974245254</v>
      </c>
    </row>
    <row r="89" spans="1:10" x14ac:dyDescent="0.35">
      <c r="A89" s="87" t="s">
        <v>109</v>
      </c>
      <c r="B89" s="68">
        <v>2438</v>
      </c>
      <c r="C89" s="6">
        <f t="shared" si="19"/>
        <v>1023.96</v>
      </c>
      <c r="D89" s="20">
        <f t="shared" si="20"/>
        <v>921.56400000000008</v>
      </c>
      <c r="E89" s="1">
        <v>2353</v>
      </c>
      <c r="F89" s="3">
        <f t="shared" si="35"/>
        <v>1952.99</v>
      </c>
      <c r="G89" s="3">
        <f t="shared" si="34"/>
        <v>1660.0415</v>
      </c>
      <c r="H89" s="3">
        <f t="shared" si="36"/>
        <v>297</v>
      </c>
      <c r="I89" s="55">
        <f t="shared" si="16"/>
        <v>1995.0415</v>
      </c>
      <c r="J89" s="86">
        <f t="shared" si="33"/>
        <v>0.52804791278777907</v>
      </c>
    </row>
    <row r="90" spans="1:10" x14ac:dyDescent="0.35">
      <c r="A90" s="87" t="s">
        <v>110</v>
      </c>
      <c r="B90" s="68">
        <v>2471</v>
      </c>
      <c r="C90" s="6">
        <f t="shared" si="19"/>
        <v>1037.8200000000002</v>
      </c>
      <c r="D90" s="20">
        <f t="shared" si="20"/>
        <v>934.03800000000012</v>
      </c>
      <c r="E90" s="1">
        <v>2966</v>
      </c>
      <c r="F90" s="3">
        <f t="shared" si="35"/>
        <v>2461.7799999999997</v>
      </c>
      <c r="G90" s="3">
        <f t="shared" si="34"/>
        <v>2092.5129999999999</v>
      </c>
      <c r="H90" s="3">
        <f t="shared" si="36"/>
        <v>297</v>
      </c>
      <c r="I90" s="55">
        <f t="shared" si="16"/>
        <v>2427.5129999999999</v>
      </c>
      <c r="J90" s="86">
        <f t="shared" si="33"/>
        <v>0.60698954032377994</v>
      </c>
    </row>
    <row r="91" spans="1:10" x14ac:dyDescent="0.35">
      <c r="A91" s="87" t="s">
        <v>111</v>
      </c>
      <c r="B91" s="68">
        <v>3145</v>
      </c>
      <c r="C91" s="6">
        <f t="shared" si="19"/>
        <v>1320.9</v>
      </c>
      <c r="D91" s="20">
        <f t="shared" si="20"/>
        <v>1188.8100000000002</v>
      </c>
      <c r="E91" s="1">
        <v>3270</v>
      </c>
      <c r="F91" s="3">
        <f t="shared" si="35"/>
        <v>2714.1</v>
      </c>
      <c r="G91" s="3">
        <f t="shared" si="34"/>
        <v>2306.9849999999997</v>
      </c>
      <c r="H91" s="3">
        <f t="shared" si="36"/>
        <v>297</v>
      </c>
      <c r="I91" s="55">
        <f t="shared" si="16"/>
        <v>2641.9849999999997</v>
      </c>
      <c r="J91" s="86">
        <f t="shared" si="33"/>
        <v>0.54246144470918634</v>
      </c>
    </row>
    <row r="92" spans="1:10" x14ac:dyDescent="0.35">
      <c r="A92" s="87" t="s">
        <v>112</v>
      </c>
      <c r="B92" s="68">
        <v>1829</v>
      </c>
      <c r="C92" s="6">
        <f t="shared" si="19"/>
        <v>768.18000000000006</v>
      </c>
      <c r="D92" s="20">
        <f t="shared" si="20"/>
        <v>691.36200000000008</v>
      </c>
      <c r="E92" s="1">
        <v>1824</v>
      </c>
      <c r="F92" s="3">
        <f t="shared" si="35"/>
        <v>1513.92</v>
      </c>
      <c r="G92" s="3">
        <f t="shared" si="34"/>
        <v>1286.8320000000001</v>
      </c>
      <c r="H92" s="3">
        <f t="shared" si="36"/>
        <v>297</v>
      </c>
      <c r="I92" s="55">
        <f t="shared" si="16"/>
        <v>1621.8320000000001</v>
      </c>
      <c r="J92" s="86">
        <f t="shared" si="33"/>
        <v>0.56138366982523458</v>
      </c>
    </row>
    <row r="93" spans="1:10" x14ac:dyDescent="0.35">
      <c r="A93" s="87" t="s">
        <v>113</v>
      </c>
      <c r="B93" s="68">
        <v>2348</v>
      </c>
      <c r="C93" s="6">
        <f t="shared" si="19"/>
        <v>986.16000000000008</v>
      </c>
      <c r="D93" s="20">
        <f t="shared" si="20"/>
        <v>887.5440000000001</v>
      </c>
      <c r="E93" s="1">
        <v>2386</v>
      </c>
      <c r="F93" s="3">
        <f t="shared" si="35"/>
        <v>1980.38</v>
      </c>
      <c r="G93" s="3">
        <f t="shared" si="34"/>
        <v>1683.3230000000001</v>
      </c>
      <c r="H93" s="3">
        <f t="shared" si="36"/>
        <v>297</v>
      </c>
      <c r="I93" s="55">
        <f t="shared" si="16"/>
        <v>2018.3230000000001</v>
      </c>
      <c r="J93" s="86">
        <f t="shared" si="33"/>
        <v>0.55034749145701656</v>
      </c>
    </row>
    <row r="94" spans="1:10" x14ac:dyDescent="0.35">
      <c r="A94" s="87" t="s">
        <v>114</v>
      </c>
      <c r="B94" s="68">
        <v>2437</v>
      </c>
      <c r="C94" s="6">
        <f t="shared" si="19"/>
        <v>1023.5400000000002</v>
      </c>
      <c r="D94" s="20">
        <f t="shared" si="20"/>
        <v>921.18600000000015</v>
      </c>
      <c r="E94" s="1">
        <v>2866</v>
      </c>
      <c r="F94" s="3">
        <f t="shared" si="35"/>
        <v>2378.7799999999997</v>
      </c>
      <c r="G94" s="3">
        <f t="shared" si="34"/>
        <v>2021.9629999999997</v>
      </c>
      <c r="H94" s="3">
        <f t="shared" si="36"/>
        <v>297</v>
      </c>
      <c r="I94" s="55">
        <f t="shared" si="16"/>
        <v>2356.9629999999997</v>
      </c>
      <c r="J94" s="86">
        <f t="shared" si="33"/>
        <v>0.60067850025647407</v>
      </c>
    </row>
    <row r="95" spans="1:10" x14ac:dyDescent="0.35">
      <c r="A95" s="87" t="s">
        <v>115</v>
      </c>
      <c r="B95" s="68">
        <v>2138</v>
      </c>
      <c r="C95" s="6">
        <f t="shared" si="19"/>
        <v>897.96</v>
      </c>
      <c r="D95" s="20">
        <f t="shared" si="20"/>
        <v>808.16399999999999</v>
      </c>
      <c r="E95" s="1">
        <v>2205</v>
      </c>
      <c r="F95" s="3">
        <f t="shared" si="35"/>
        <v>1830.15</v>
      </c>
      <c r="G95" s="3">
        <f t="shared" si="34"/>
        <v>1555.6275000000001</v>
      </c>
      <c r="H95" s="3">
        <f t="shared" si="36"/>
        <v>297</v>
      </c>
      <c r="I95" s="55">
        <f t="shared" si="16"/>
        <v>1890.6275000000001</v>
      </c>
      <c r="J95" s="86">
        <f t="shared" si="33"/>
        <v>0.56196342219712769</v>
      </c>
    </row>
    <row r="96" spans="1:10" x14ac:dyDescent="0.35">
      <c r="A96" s="87" t="s">
        <v>116</v>
      </c>
      <c r="B96" s="68">
        <v>2368</v>
      </c>
      <c r="C96" s="6">
        <f t="shared" ref="C96:C99" si="37">B96-(B96*C$11)</f>
        <v>994.56000000000017</v>
      </c>
      <c r="D96" s="20">
        <f t="shared" ref="D96:D99" si="38">C96-(C96*D$11)</f>
        <v>895.10400000000016</v>
      </c>
      <c r="E96" s="1">
        <v>2488</v>
      </c>
      <c r="F96" s="3">
        <f t="shared" ref="F96:F99" si="39">E96-(E96*E$1)</f>
        <v>2065.04</v>
      </c>
      <c r="G96" s="3">
        <f t="shared" ref="G96:G99" si="40">F96*G$10</f>
        <v>1755.2839999999999</v>
      </c>
      <c r="H96" s="3">
        <f t="shared" ref="H96:H99" si="41">E$5</f>
        <v>297</v>
      </c>
      <c r="I96" s="55">
        <f t="shared" si="16"/>
        <v>2090.2839999999997</v>
      </c>
      <c r="J96" s="86">
        <f t="shared" ref="J96:J99" si="42">100%-((D96+H$1)/I96)</f>
        <v>0.5622106852465979</v>
      </c>
    </row>
    <row r="97" spans="1:10" x14ac:dyDescent="0.35">
      <c r="A97" s="87" t="s">
        <v>117</v>
      </c>
      <c r="B97" s="68">
        <v>2385</v>
      </c>
      <c r="C97" s="6">
        <f t="shared" si="37"/>
        <v>1001.7</v>
      </c>
      <c r="D97" s="20">
        <f t="shared" si="38"/>
        <v>901.53</v>
      </c>
      <c r="E97" s="1">
        <v>2861</v>
      </c>
      <c r="F97" s="3">
        <f t="shared" si="39"/>
        <v>2374.63</v>
      </c>
      <c r="G97" s="3">
        <f t="shared" si="40"/>
        <v>2018.4355</v>
      </c>
      <c r="H97" s="3">
        <f t="shared" si="41"/>
        <v>297</v>
      </c>
      <c r="I97" s="55">
        <f t="shared" si="16"/>
        <v>2353.4355</v>
      </c>
      <c r="J97" s="86">
        <f t="shared" si="42"/>
        <v>0.6084320135393555</v>
      </c>
    </row>
    <row r="98" spans="1:10" x14ac:dyDescent="0.35">
      <c r="A98" s="87" t="s">
        <v>118</v>
      </c>
      <c r="B98" s="68">
        <v>2563</v>
      </c>
      <c r="C98" s="6">
        <f t="shared" si="37"/>
        <v>1076.46</v>
      </c>
      <c r="D98" s="20">
        <f t="shared" si="38"/>
        <v>968.81400000000008</v>
      </c>
      <c r="E98" s="1">
        <v>2737</v>
      </c>
      <c r="F98" s="3">
        <f t="shared" si="39"/>
        <v>2271.71</v>
      </c>
      <c r="G98" s="3">
        <f t="shared" si="40"/>
        <v>1930.9535000000001</v>
      </c>
      <c r="H98" s="3">
        <f t="shared" si="41"/>
        <v>297</v>
      </c>
      <c r="I98" s="55">
        <f t="shared" si="16"/>
        <v>2265.9535000000001</v>
      </c>
      <c r="J98" s="86">
        <f t="shared" si="42"/>
        <v>0.5636212305327537</v>
      </c>
    </row>
    <row r="99" spans="1:10" ht="15" thickBot="1" x14ac:dyDescent="0.4">
      <c r="A99" s="88" t="s">
        <v>119</v>
      </c>
      <c r="B99" s="69">
        <v>2817</v>
      </c>
      <c r="C99" s="89">
        <f t="shared" si="37"/>
        <v>1183.1400000000001</v>
      </c>
      <c r="D99" s="90">
        <f t="shared" si="38"/>
        <v>1064.826</v>
      </c>
      <c r="E99" s="27">
        <v>2819</v>
      </c>
      <c r="F99" s="91">
        <f t="shared" si="39"/>
        <v>2339.77</v>
      </c>
      <c r="G99" s="91">
        <f t="shared" si="40"/>
        <v>1988.8045</v>
      </c>
      <c r="H99" s="91">
        <f t="shared" si="41"/>
        <v>297</v>
      </c>
      <c r="I99" s="103">
        <f t="shared" si="16"/>
        <v>2323.8045000000002</v>
      </c>
      <c r="J99" s="92">
        <f t="shared" si="42"/>
        <v>0.53316813010733055</v>
      </c>
    </row>
  </sheetData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UTPRISLISTE</vt:lpstr>
      <vt:lpstr>Utregninger, alt ex mva</vt:lpstr>
      <vt:lpstr>UTPRISLISTE!Utskriftsområde</vt:lpstr>
      <vt:lpstr>'Utregninger, alt ex mva'!Utskriftsområde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2025-02-26T10:07:30Z</cp:lastPrinted>
  <dcterms:created xsi:type="dcterms:W3CDTF">2018-03-06T14:11:11Z</dcterms:created>
  <dcterms:modified xsi:type="dcterms:W3CDTF">2025-02-26T12:13:18Z</dcterms:modified>
</cp:coreProperties>
</file>