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le Geirs filer\PRISLISTER\Vinter 2025\"/>
    </mc:Choice>
  </mc:AlternateContent>
  <xr:revisionPtr revIDLastSave="0" documentId="8_{1ACD7544-AB29-48B7-9BF0-B838876098E0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Dato" sheetId="4" state="hidden" r:id="rId1"/>
    <sheet name="Conti vinter 2025" sheetId="1" r:id="rId2"/>
    <sheet name="Barum vinter piggfri 2025" sheetId="3" r:id="rId3"/>
    <sheet name="Gislaved vinter pigg_pf 2025" sheetId="5" r:id="rId4"/>
    <sheet name="Upload" sheetId="2" state="hidden" r:id="rId5"/>
  </sheets>
  <definedNames>
    <definedName name="_xlnm._FilterDatabase" localSheetId="2" hidden="1">'Barum vinter piggfri 2025'!$A$11:$I$69</definedName>
    <definedName name="_xlnm._FilterDatabase" localSheetId="1" hidden="1">'Conti vinter 2025'!$A$15:$I$316</definedName>
    <definedName name="_xlnm._FilterDatabase" localSheetId="3" hidden="1">'Gislaved vinter pigg_pf 2025'!$A$11:$I$72</definedName>
    <definedName name="_xlnm._FilterDatabase" localSheetId="4" hidden="1">Upload!$A$1:$AH$405</definedName>
    <definedName name="_xlnm.Print_Area" localSheetId="2">'Barum vinter piggfri 2025'!$A$1:$K$69</definedName>
    <definedName name="_xlnm.Print_Area" localSheetId="1">'Conti vinter 2025'!$A$1:$P$318</definedName>
    <definedName name="_xlnm.Print_Area" localSheetId="3">'Gislaved vinter pigg_pf 2025'!$A$1:$K$72</definedName>
    <definedName name="_xlnm.Print_Titles" localSheetId="1">'Conti vinter 2025'!$12:$14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5" l="1"/>
  <c r="U409" i="2"/>
  <c r="T409" i="2"/>
  <c r="U408" i="2"/>
  <c r="T408" i="2"/>
  <c r="U407" i="2"/>
  <c r="T407" i="2"/>
  <c r="U406" i="2"/>
  <c r="T406" i="2"/>
  <c r="M409" i="2"/>
  <c r="M408" i="2"/>
  <c r="M407" i="2"/>
  <c r="M406" i="2"/>
  <c r="J406" i="2"/>
  <c r="J407" i="2" s="1"/>
  <c r="J408" i="2" s="1"/>
  <c r="J409" i="2" s="1"/>
  <c r="I409" i="2"/>
  <c r="I408" i="2"/>
  <c r="I407" i="2"/>
  <c r="I406" i="2"/>
  <c r="E406" i="2"/>
  <c r="E407" i="2" s="1"/>
  <c r="E408" i="2" s="1"/>
  <c r="E409" i="2" s="1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J299" i="2"/>
  <c r="J300" i="2"/>
  <c r="J301" i="2"/>
  <c r="J302" i="2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J372" i="2" s="1"/>
  <c r="J373" i="2" s="1"/>
  <c r="J374" i="2" s="1"/>
  <c r="J375" i="2" s="1"/>
  <c r="J376" i="2" s="1"/>
  <c r="J377" i="2" s="1"/>
  <c r="J378" i="2" s="1"/>
  <c r="J379" i="2" s="1"/>
  <c r="J380" i="2" s="1"/>
  <c r="J381" i="2" s="1"/>
  <c r="J382" i="2" s="1"/>
  <c r="J383" i="2" s="1"/>
  <c r="J384" i="2" s="1"/>
  <c r="J385" i="2" s="1"/>
  <c r="J386" i="2" s="1"/>
  <c r="J387" i="2" s="1"/>
  <c r="J388" i="2" s="1"/>
  <c r="J389" i="2" s="1"/>
  <c r="J390" i="2" s="1"/>
  <c r="J391" i="2" s="1"/>
  <c r="J392" i="2" s="1"/>
  <c r="J393" i="2" s="1"/>
  <c r="J394" i="2" s="1"/>
  <c r="J395" i="2" s="1"/>
  <c r="J396" i="2" s="1"/>
  <c r="J397" i="2" s="1"/>
  <c r="J398" i="2" s="1"/>
  <c r="J399" i="2" s="1"/>
  <c r="J400" i="2" s="1"/>
  <c r="J401" i="2" s="1"/>
  <c r="J402" i="2" s="1"/>
  <c r="J403" i="2" s="1"/>
  <c r="J404" i="2" s="1"/>
  <c r="J405" i="2" s="1"/>
  <c r="E299" i="2"/>
  <c r="E300" i="2"/>
  <c r="E301" i="2"/>
  <c r="E302" i="2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H16" i="5"/>
  <c r="H15" i="5"/>
  <c r="H14" i="5"/>
  <c r="H13" i="5"/>
  <c r="C5" i="5" l="1"/>
  <c r="C10" i="1" s="1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I7" i="5"/>
  <c r="L5" i="5"/>
  <c r="L4" i="5"/>
  <c r="N2" i="5"/>
  <c r="M2" i="5"/>
  <c r="O2" i="5" s="1"/>
  <c r="P2" i="5" s="1"/>
  <c r="Y407" i="2" l="1"/>
  <c r="Y406" i="2"/>
  <c r="Y409" i="2"/>
  <c r="Y408" i="2"/>
  <c r="X408" i="2"/>
  <c r="X407" i="2"/>
  <c r="X406" i="2"/>
  <c r="X409" i="2"/>
  <c r="G13" i="5"/>
  <c r="I13" i="5" s="1"/>
  <c r="G16" i="5"/>
  <c r="I16" i="5" s="1"/>
  <c r="G14" i="5"/>
  <c r="I14" i="5" s="1"/>
  <c r="G15" i="5"/>
  <c r="I15" i="5" s="1"/>
  <c r="G57" i="5"/>
  <c r="I57" i="5" s="1"/>
  <c r="G32" i="5"/>
  <c r="I32" i="5" s="1"/>
  <c r="X357" i="2"/>
  <c r="X363" i="2"/>
  <c r="X369" i="2"/>
  <c r="X375" i="2"/>
  <c r="X381" i="2"/>
  <c r="X387" i="2"/>
  <c r="X393" i="2"/>
  <c r="X399" i="2"/>
  <c r="X405" i="2"/>
  <c r="X358" i="2"/>
  <c r="X364" i="2"/>
  <c r="X370" i="2"/>
  <c r="X388" i="2"/>
  <c r="X359" i="2"/>
  <c r="X365" i="2"/>
  <c r="X371" i="2"/>
  <c r="X377" i="2"/>
  <c r="X383" i="2"/>
  <c r="X389" i="2"/>
  <c r="X395" i="2"/>
  <c r="X401" i="2"/>
  <c r="X362" i="2"/>
  <c r="X392" i="2"/>
  <c r="X376" i="2"/>
  <c r="X373" i="2"/>
  <c r="X391" i="2"/>
  <c r="X368" i="2"/>
  <c r="X404" i="2"/>
  <c r="X394" i="2"/>
  <c r="X354" i="2"/>
  <c r="X360" i="2"/>
  <c r="X366" i="2"/>
  <c r="X372" i="2"/>
  <c r="X378" i="2"/>
  <c r="X384" i="2"/>
  <c r="X390" i="2"/>
  <c r="X396" i="2"/>
  <c r="X402" i="2"/>
  <c r="X367" i="2"/>
  <c r="X403" i="2"/>
  <c r="X356" i="2"/>
  <c r="X386" i="2"/>
  <c r="X400" i="2"/>
  <c r="X361" i="2"/>
  <c r="X379" i="2"/>
  <c r="X397" i="2"/>
  <c r="X380" i="2"/>
  <c r="X382" i="2"/>
  <c r="X355" i="2"/>
  <c r="X385" i="2"/>
  <c r="X374" i="2"/>
  <c r="X398" i="2"/>
  <c r="Y357" i="2"/>
  <c r="Y363" i="2"/>
  <c r="Y369" i="2"/>
  <c r="Y375" i="2"/>
  <c r="Y381" i="2"/>
  <c r="Y387" i="2"/>
  <c r="Y393" i="2"/>
  <c r="Y399" i="2"/>
  <c r="Y405" i="2"/>
  <c r="Y388" i="2"/>
  <c r="Y391" i="2"/>
  <c r="Y368" i="2"/>
  <c r="Y398" i="2"/>
  <c r="Y370" i="2"/>
  <c r="Y359" i="2"/>
  <c r="Y365" i="2"/>
  <c r="Y371" i="2"/>
  <c r="Y377" i="2"/>
  <c r="Y383" i="2"/>
  <c r="Y389" i="2"/>
  <c r="Y395" i="2"/>
  <c r="Y401" i="2"/>
  <c r="Y361" i="2"/>
  <c r="Y379" i="2"/>
  <c r="Y380" i="2"/>
  <c r="Y364" i="2"/>
  <c r="Y373" i="2"/>
  <c r="Y397" i="2"/>
  <c r="Y362" i="2"/>
  <c r="Y392" i="2"/>
  <c r="Y376" i="2"/>
  <c r="Y360" i="2"/>
  <c r="Y366" i="2"/>
  <c r="Y372" i="2"/>
  <c r="Y378" i="2"/>
  <c r="Y384" i="2"/>
  <c r="Y390" i="2"/>
  <c r="Y396" i="2"/>
  <c r="Y402" i="2"/>
  <c r="Y367" i="2"/>
  <c r="Y385" i="2"/>
  <c r="Y356" i="2"/>
  <c r="Y386" i="2"/>
  <c r="Y358" i="2"/>
  <c r="Y400" i="2"/>
  <c r="Y403" i="2"/>
  <c r="Y374" i="2"/>
  <c r="Y404" i="2"/>
  <c r="Y354" i="2"/>
  <c r="Y382" i="2"/>
  <c r="Y355" i="2"/>
  <c r="Y394" i="2"/>
  <c r="G24" i="5"/>
  <c r="I24" i="5" s="1"/>
  <c r="G49" i="5"/>
  <c r="I49" i="5" s="1"/>
  <c r="G69" i="5"/>
  <c r="I69" i="5" s="1"/>
  <c r="G25" i="5"/>
  <c r="I25" i="5" s="1"/>
  <c r="G20" i="5"/>
  <c r="I20" i="5" s="1"/>
  <c r="G33" i="5"/>
  <c r="I33" i="5" s="1"/>
  <c r="G53" i="5"/>
  <c r="I53" i="5" s="1"/>
  <c r="G41" i="5"/>
  <c r="I41" i="5" s="1"/>
  <c r="G28" i="5"/>
  <c r="I28" i="5" s="1"/>
  <c r="H72" i="5"/>
  <c r="G21" i="5"/>
  <c r="I21" i="5" s="1"/>
  <c r="G45" i="5"/>
  <c r="I45" i="5" s="1"/>
  <c r="G61" i="5"/>
  <c r="I61" i="5" s="1"/>
  <c r="Q2" i="5"/>
  <c r="G65" i="5"/>
  <c r="I65" i="5" s="1"/>
  <c r="G29" i="5"/>
  <c r="I29" i="5" s="1"/>
  <c r="G37" i="5"/>
  <c r="I37" i="5" s="1"/>
  <c r="G23" i="5"/>
  <c r="I23" i="5" s="1"/>
  <c r="G31" i="5"/>
  <c r="I31" i="5" s="1"/>
  <c r="G35" i="5"/>
  <c r="I35" i="5" s="1"/>
  <c r="G43" i="5"/>
  <c r="I43" i="5" s="1"/>
  <c r="G47" i="5"/>
  <c r="I47" i="5" s="1"/>
  <c r="G51" i="5"/>
  <c r="I51" i="5" s="1"/>
  <c r="G63" i="5"/>
  <c r="I63" i="5" s="1"/>
  <c r="G67" i="5"/>
  <c r="I67" i="5" s="1"/>
  <c r="G19" i="5"/>
  <c r="I19" i="5" s="1"/>
  <c r="G27" i="5"/>
  <c r="I27" i="5" s="1"/>
  <c r="G39" i="5"/>
  <c r="I39" i="5" s="1"/>
  <c r="G59" i="5"/>
  <c r="I59" i="5" s="1"/>
  <c r="G36" i="5"/>
  <c r="I36" i="5" s="1"/>
  <c r="G40" i="5"/>
  <c r="I40" i="5" s="1"/>
  <c r="G44" i="5"/>
  <c r="I44" i="5" s="1"/>
  <c r="G48" i="5"/>
  <c r="I48" i="5" s="1"/>
  <c r="G52" i="5"/>
  <c r="I52" i="5" s="1"/>
  <c r="G56" i="5"/>
  <c r="I56" i="5" s="1"/>
  <c r="G60" i="5"/>
  <c r="I60" i="5" s="1"/>
  <c r="G64" i="5"/>
  <c r="I64" i="5" s="1"/>
  <c r="G68" i="5"/>
  <c r="I68" i="5" s="1"/>
  <c r="G18" i="5"/>
  <c r="I18" i="5" s="1"/>
  <c r="G22" i="5"/>
  <c r="I22" i="5" s="1"/>
  <c r="G26" i="5"/>
  <c r="I26" i="5" s="1"/>
  <c r="G30" i="5"/>
  <c r="I30" i="5" s="1"/>
  <c r="G34" i="5"/>
  <c r="I34" i="5" s="1"/>
  <c r="G38" i="5"/>
  <c r="I38" i="5" s="1"/>
  <c r="G42" i="5"/>
  <c r="I42" i="5" s="1"/>
  <c r="G46" i="5"/>
  <c r="I46" i="5" s="1"/>
  <c r="G50" i="5"/>
  <c r="I50" i="5" s="1"/>
  <c r="G54" i="5"/>
  <c r="I54" i="5" s="1"/>
  <c r="G58" i="5"/>
  <c r="I58" i="5" s="1"/>
  <c r="G62" i="5"/>
  <c r="I62" i="5" s="1"/>
  <c r="G66" i="5"/>
  <c r="I66" i="5" s="1"/>
  <c r="G70" i="5"/>
  <c r="I70" i="5" s="1"/>
  <c r="H8" i="2"/>
  <c r="H39" i="1"/>
  <c r="H76" i="1"/>
  <c r="H309" i="2"/>
  <c r="I7" i="3"/>
  <c r="E12" i="1"/>
  <c r="G76" i="1" s="1"/>
  <c r="I76" i="1" s="1"/>
  <c r="I72" i="5" l="1"/>
  <c r="G39" i="1"/>
  <c r="I39" i="1" s="1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8" i="2"/>
  <c r="H307" i="2"/>
  <c r="H306" i="2"/>
  <c r="H305" i="2"/>
  <c r="H304" i="2"/>
  <c r="H303" i="2"/>
  <c r="H302" i="2"/>
  <c r="H301" i="2"/>
  <c r="H300" i="2"/>
  <c r="H299" i="2"/>
  <c r="G281" i="1"/>
  <c r="I281" i="1" s="1"/>
  <c r="D13" i="1"/>
  <c r="N2" i="3"/>
  <c r="M2" i="3"/>
  <c r="O2" i="3" s="1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316" i="1"/>
  <c r="H311" i="1"/>
  <c r="H310" i="1"/>
  <c r="H308" i="1"/>
  <c r="H306" i="1"/>
  <c r="H303" i="1"/>
  <c r="H299" i="1"/>
  <c r="H290" i="1"/>
  <c r="H288" i="1"/>
  <c r="H285" i="1"/>
  <c r="H284" i="1"/>
  <c r="H281" i="1"/>
  <c r="H276" i="1"/>
  <c r="H272" i="1"/>
  <c r="H270" i="1"/>
  <c r="H269" i="1"/>
  <c r="H267" i="1"/>
  <c r="H266" i="1"/>
  <c r="H264" i="1"/>
  <c r="H261" i="1"/>
  <c r="H258" i="1"/>
  <c r="H255" i="1"/>
  <c r="H252" i="1"/>
  <c r="H251" i="1"/>
  <c r="H249" i="1"/>
  <c r="H247" i="1"/>
  <c r="H246" i="1"/>
  <c r="H244" i="1"/>
  <c r="H242" i="1"/>
  <c r="H240" i="1"/>
  <c r="H239" i="1"/>
  <c r="H237" i="1"/>
  <c r="H235" i="1"/>
  <c r="H232" i="1"/>
  <c r="H230" i="1"/>
  <c r="H229" i="1"/>
  <c r="H225" i="1"/>
  <c r="H224" i="1"/>
  <c r="H223" i="1"/>
  <c r="H222" i="1"/>
  <c r="H221" i="1"/>
  <c r="H218" i="1"/>
  <c r="H217" i="1"/>
  <c r="H216" i="1"/>
  <c r="H214" i="1"/>
  <c r="H213" i="1"/>
  <c r="H212" i="1"/>
  <c r="H211" i="1"/>
  <c r="H209" i="1"/>
  <c r="H207" i="1"/>
  <c r="H205" i="1"/>
  <c r="H204" i="1"/>
  <c r="H202" i="1"/>
  <c r="H201" i="1"/>
  <c r="H199" i="1"/>
  <c r="H197" i="1"/>
  <c r="H196" i="1"/>
  <c r="H195" i="1"/>
  <c r="H193" i="1"/>
  <c r="H192" i="1"/>
  <c r="H191" i="1"/>
  <c r="H190" i="1"/>
  <c r="H189" i="1"/>
  <c r="H186" i="1"/>
  <c r="H185" i="1"/>
  <c r="H183" i="1"/>
  <c r="H182" i="1"/>
  <c r="H181" i="1"/>
  <c r="H180" i="1"/>
  <c r="H178" i="1"/>
  <c r="H176" i="1"/>
  <c r="H175" i="1"/>
  <c r="H174" i="1"/>
  <c r="H172" i="1"/>
  <c r="H167" i="1"/>
  <c r="H166" i="1"/>
  <c r="H165" i="1"/>
  <c r="H164" i="1"/>
  <c r="H163" i="1"/>
  <c r="H162" i="1"/>
  <c r="H158" i="1"/>
  <c r="H153" i="1"/>
  <c r="H152" i="1"/>
  <c r="H150" i="1"/>
  <c r="H147" i="1"/>
  <c r="H146" i="1"/>
  <c r="H142" i="1"/>
  <c r="H141" i="1"/>
  <c r="H140" i="1"/>
  <c r="H137" i="1"/>
  <c r="H136" i="1"/>
  <c r="H135" i="1"/>
  <c r="H133" i="1"/>
  <c r="H132" i="1"/>
  <c r="H129" i="1"/>
  <c r="H125" i="1"/>
  <c r="H122" i="1"/>
  <c r="H121" i="1"/>
  <c r="H120" i="1"/>
  <c r="H117" i="1"/>
  <c r="H115" i="1"/>
  <c r="H113" i="1"/>
  <c r="H112" i="1"/>
  <c r="H108" i="1"/>
  <c r="H104" i="1"/>
  <c r="H103" i="1"/>
  <c r="H101" i="1"/>
  <c r="H100" i="1"/>
  <c r="H98" i="1"/>
  <c r="H95" i="1"/>
  <c r="H93" i="1"/>
  <c r="H91" i="1"/>
  <c r="H90" i="1"/>
  <c r="H89" i="1"/>
  <c r="H86" i="1"/>
  <c r="H84" i="1"/>
  <c r="H83" i="1"/>
  <c r="H81" i="1"/>
  <c r="H78" i="1"/>
  <c r="H77" i="1"/>
  <c r="H73" i="1"/>
  <c r="H72" i="1"/>
  <c r="H70" i="1"/>
  <c r="H68" i="1"/>
  <c r="H66" i="1"/>
  <c r="H59" i="1"/>
  <c r="H55" i="1"/>
  <c r="H53" i="1"/>
  <c r="H50" i="1"/>
  <c r="H47" i="1"/>
  <c r="H44" i="1"/>
  <c r="H41" i="1"/>
  <c r="H37" i="1"/>
  <c r="H35" i="1"/>
  <c r="H32" i="1"/>
  <c r="H30" i="1"/>
  <c r="H29" i="1"/>
  <c r="H26" i="1"/>
  <c r="H23" i="1"/>
  <c r="H20" i="1"/>
  <c r="P10" i="1"/>
  <c r="L4" i="3"/>
  <c r="L5" i="3"/>
  <c r="N10" i="1"/>
  <c r="X8" i="2" s="1"/>
  <c r="M10" i="1"/>
  <c r="O10" i="1"/>
  <c r="U249" i="2" s="1"/>
  <c r="N7" i="1"/>
  <c r="J2" i="2" s="1"/>
  <c r="J3" i="2" s="1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M7" i="1"/>
  <c r="M145" i="2" s="1"/>
  <c r="H3" i="2"/>
  <c r="H4" i="2"/>
  <c r="H5" i="2"/>
  <c r="H6" i="2"/>
  <c r="H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" i="2"/>
  <c r="K4" i="1"/>
  <c r="E318" i="1"/>
  <c r="C8" i="1" s="1"/>
  <c r="M11" i="1"/>
  <c r="E69" i="3"/>
  <c r="C5" i="3" s="1"/>
  <c r="C9" i="1" s="1"/>
  <c r="P7" i="1"/>
  <c r="L7" i="1"/>
  <c r="H17" i="1"/>
  <c r="E7" i="1"/>
  <c r="K2" i="2" s="1"/>
  <c r="K3" i="2" s="1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E2" i="2"/>
  <c r="E3" i="2" s="1"/>
  <c r="E4" i="2" s="1"/>
  <c r="E5" i="2" s="1"/>
  <c r="E6" i="2" s="1"/>
  <c r="E7" i="2" s="1"/>
  <c r="H234" i="1"/>
  <c r="H48" i="1"/>
  <c r="H18" i="1"/>
  <c r="H82" i="1"/>
  <c r="H97" i="1"/>
  <c r="H116" i="1"/>
  <c r="H151" i="1"/>
  <c r="H231" i="1"/>
  <c r="H75" i="1"/>
  <c r="H45" i="1"/>
  <c r="H85" i="1"/>
  <c r="H208" i="1"/>
  <c r="H36" i="1"/>
  <c r="H128" i="1"/>
  <c r="H105" i="1"/>
  <c r="H138" i="1"/>
  <c r="H106" i="1"/>
  <c r="H139" i="1"/>
  <c r="H157" i="1"/>
  <c r="H56" i="1"/>
  <c r="H109" i="1"/>
  <c r="H21" i="1"/>
  <c r="H94" i="1"/>
  <c r="H287" i="1"/>
  <c r="H58" i="1"/>
  <c r="H168" i="1"/>
  <c r="H278" i="1"/>
  <c r="H65" i="1"/>
  <c r="H260" i="1"/>
  <c r="H24" i="1"/>
  <c r="H52" i="1"/>
  <c r="H161" i="1"/>
  <c r="H169" i="1"/>
  <c r="H187" i="1"/>
  <c r="H203" i="1"/>
  <c r="H243" i="1"/>
  <c r="M172" i="2"/>
  <c r="M54" i="2"/>
  <c r="H291" i="1"/>
  <c r="H96" i="1"/>
  <c r="H148" i="1"/>
  <c r="H33" i="1"/>
  <c r="H69" i="1"/>
  <c r="H126" i="1"/>
  <c r="H238" i="1"/>
  <c r="H62" i="1"/>
  <c r="H296" i="1"/>
  <c r="H177" i="1"/>
  <c r="H118" i="1"/>
  <c r="H245" i="1"/>
  <c r="H27" i="1"/>
  <c r="H114" i="1"/>
  <c r="H275" i="1"/>
  <c r="H300" i="1"/>
  <c r="H54" i="1"/>
  <c r="H159" i="1"/>
  <c r="H188" i="1"/>
  <c r="H226" i="1"/>
  <c r="M267" i="2"/>
  <c r="H38" i="1"/>
  <c r="H107" i="1"/>
  <c r="H130" i="1"/>
  <c r="H160" i="1"/>
  <c r="H74" i="1"/>
  <c r="H124" i="1"/>
  <c r="H228" i="1"/>
  <c r="H219" i="1"/>
  <c r="H57" i="1"/>
  <c r="H206" i="1"/>
  <c r="H170" i="1"/>
  <c r="H227" i="1"/>
  <c r="H282" i="1"/>
  <c r="H60" i="1"/>
  <c r="H63" i="1"/>
  <c r="H149" i="1"/>
  <c r="H156" i="1"/>
  <c r="H215" i="1"/>
  <c r="H42" i="1"/>
  <c r="H64" i="1"/>
  <c r="H144" i="1"/>
  <c r="H210" i="1"/>
  <c r="H51" i="1"/>
  <c r="H87" i="1"/>
  <c r="H127" i="1"/>
  <c r="H198" i="1"/>
  <c r="H254" i="1"/>
  <c r="H263" i="1"/>
  <c r="H154" i="1"/>
  <c r="H67" i="1"/>
  <c r="H88" i="1"/>
  <c r="H236" i="1"/>
  <c r="H257" i="1"/>
  <c r="H79" i="1"/>
  <c r="H145" i="1"/>
  <c r="H241" i="1"/>
  <c r="H99" i="1"/>
  <c r="H119" i="1"/>
  <c r="H184" i="1"/>
  <c r="H173" i="1"/>
  <c r="H110" i="1"/>
  <c r="H131" i="1"/>
  <c r="H293" i="1"/>
  <c r="H71" i="1"/>
  <c r="H80" i="1"/>
  <c r="H92" i="1"/>
  <c r="H102" i="1"/>
  <c r="H111" i="1"/>
  <c r="H123" i="1"/>
  <c r="H134" i="1"/>
  <c r="H143" i="1"/>
  <c r="H155" i="1"/>
  <c r="H171" i="1"/>
  <c r="H220" i="1"/>
  <c r="H259" i="1"/>
  <c r="H273" i="1"/>
  <c r="H250" i="1"/>
  <c r="H283" i="1"/>
  <c r="H294" i="1"/>
  <c r="H312" i="1"/>
  <c r="H19" i="1"/>
  <c r="H22" i="1"/>
  <c r="H25" i="1"/>
  <c r="H28" i="1"/>
  <c r="H31" i="1"/>
  <c r="H34" i="1"/>
  <c r="H40" i="1"/>
  <c r="H43" i="1"/>
  <c r="H46" i="1"/>
  <c r="H49" i="1"/>
  <c r="H61" i="1"/>
  <c r="H274" i="1"/>
  <c r="H289" i="1"/>
  <c r="H301" i="1"/>
  <c r="H313" i="1"/>
  <c r="H268" i="1"/>
  <c r="H265" i="1"/>
  <c r="H200" i="1"/>
  <c r="H256" i="1"/>
  <c r="H279" i="1"/>
  <c r="H302" i="1"/>
  <c r="H314" i="1"/>
  <c r="H277" i="1"/>
  <c r="H262" i="1"/>
  <c r="H271" i="1"/>
  <c r="H286" i="1"/>
  <c r="H233" i="1"/>
  <c r="H298" i="1"/>
  <c r="H253" i="1"/>
  <c r="H305" i="1"/>
  <c r="H248" i="1"/>
  <c r="H295" i="1"/>
  <c r="H304" i="1"/>
  <c r="H292" i="1"/>
  <c r="H309" i="1"/>
  <c r="H280" i="1"/>
  <c r="H307" i="1"/>
  <c r="H315" i="1"/>
  <c r="G67" i="3"/>
  <c r="I67" i="3" s="1"/>
  <c r="G35" i="3"/>
  <c r="I35" i="3" s="1"/>
  <c r="G27" i="3"/>
  <c r="I27" i="3" s="1"/>
  <c r="G50" i="3"/>
  <c r="I50" i="3" s="1"/>
  <c r="G42" i="3"/>
  <c r="I42" i="3" s="1"/>
  <c r="G49" i="3"/>
  <c r="I49" i="3" s="1"/>
  <c r="G17" i="3"/>
  <c r="I17" i="3" s="1"/>
  <c r="G15" i="3"/>
  <c r="I15" i="3" s="1"/>
  <c r="G61" i="3"/>
  <c r="I61" i="3" s="1"/>
  <c r="G29" i="3"/>
  <c r="I29" i="3" s="1"/>
  <c r="G21" i="3"/>
  <c r="I21" i="3" s="1"/>
  <c r="G20" i="3"/>
  <c r="I20" i="3" s="1"/>
  <c r="G60" i="3"/>
  <c r="I60" i="3" s="1"/>
  <c r="G39" i="3"/>
  <c r="I39" i="3" s="1"/>
  <c r="G16" i="3"/>
  <c r="I16" i="3" s="1"/>
  <c r="G55" i="3"/>
  <c r="I55" i="3" s="1"/>
  <c r="G31" i="3"/>
  <c r="I31" i="3" s="1"/>
  <c r="G28" i="3"/>
  <c r="I28" i="3" s="1"/>
  <c r="G44" i="3"/>
  <c r="I44" i="3" s="1"/>
  <c r="M103" i="2"/>
  <c r="M365" i="2"/>
  <c r="M401" i="2"/>
  <c r="M334" i="2"/>
  <c r="M381" i="2"/>
  <c r="M327" i="2"/>
  <c r="G265" i="1"/>
  <c r="I265" i="1" s="1"/>
  <c r="G32" i="1"/>
  <c r="I32" i="1" s="1"/>
  <c r="G296" i="1"/>
  <c r="I296" i="1" s="1"/>
  <c r="G60" i="1"/>
  <c r="I60" i="1" s="1"/>
  <c r="G172" i="1"/>
  <c r="I172" i="1" s="1"/>
  <c r="G231" i="1"/>
  <c r="I231" i="1" s="1"/>
  <c r="G159" i="1"/>
  <c r="I159" i="1" s="1"/>
  <c r="G84" i="1"/>
  <c r="I84" i="1" s="1"/>
  <c r="G56" i="1"/>
  <c r="I56" i="1" s="1"/>
  <c r="G81" i="1"/>
  <c r="I81" i="1" s="1"/>
  <c r="G78" i="1"/>
  <c r="I78" i="1" s="1"/>
  <c r="G164" i="1"/>
  <c r="I164" i="1" s="1"/>
  <c r="U245" i="2" l="1"/>
  <c r="U66" i="2"/>
  <c r="U158" i="2"/>
  <c r="U78" i="2"/>
  <c r="U277" i="2"/>
  <c r="U127" i="2"/>
  <c r="U323" i="2"/>
  <c r="U246" i="2"/>
  <c r="U402" i="2"/>
  <c r="U344" i="2"/>
  <c r="U152" i="2"/>
  <c r="U356" i="2"/>
  <c r="U10" i="2"/>
  <c r="U369" i="2"/>
  <c r="U396" i="2"/>
  <c r="U137" i="2"/>
  <c r="U82" i="2"/>
  <c r="U270" i="2"/>
  <c r="U291" i="2"/>
  <c r="U14" i="2"/>
  <c r="U205" i="2"/>
  <c r="U6" i="2"/>
  <c r="M78" i="2"/>
  <c r="M353" i="2"/>
  <c r="M192" i="2"/>
  <c r="M183" i="2"/>
  <c r="M92" i="2"/>
  <c r="M168" i="2"/>
  <c r="M142" i="2"/>
  <c r="M391" i="2"/>
  <c r="M375" i="2"/>
  <c r="M329" i="2"/>
  <c r="M38" i="2"/>
  <c r="M132" i="2"/>
  <c r="M204" i="2"/>
  <c r="M89" i="2"/>
  <c r="M200" i="2"/>
  <c r="M397" i="2"/>
  <c r="M370" i="2"/>
  <c r="M357" i="2"/>
  <c r="M317" i="2"/>
  <c r="M95" i="2"/>
  <c r="M86" i="2"/>
  <c r="M359" i="2"/>
  <c r="M306" i="2"/>
  <c r="M392" i="2"/>
  <c r="M394" i="2"/>
  <c r="M198" i="2"/>
  <c r="M52" i="2"/>
  <c r="M85" i="2"/>
  <c r="M347" i="2"/>
  <c r="M351" i="2"/>
  <c r="M221" i="2"/>
  <c r="M99" i="2"/>
  <c r="M37" i="2"/>
  <c r="M325" i="2"/>
  <c r="M367" i="2"/>
  <c r="M9" i="2"/>
  <c r="M404" i="2"/>
  <c r="M383" i="2"/>
  <c r="M390" i="2"/>
  <c r="M203" i="2"/>
  <c r="M169" i="2"/>
  <c r="M302" i="2"/>
  <c r="M342" i="2"/>
  <c r="M123" i="2"/>
  <c r="M72" i="2"/>
  <c r="M79" i="2"/>
  <c r="M220" i="2"/>
  <c r="M371" i="2"/>
  <c r="M304" i="2"/>
  <c r="M403" i="2"/>
  <c r="M380" i="2"/>
  <c r="M374" i="2"/>
  <c r="M355" i="2"/>
  <c r="M331" i="2"/>
  <c r="M399" i="2"/>
  <c r="M361" i="2"/>
  <c r="M270" i="2"/>
  <c r="M191" i="2"/>
  <c r="M96" i="2"/>
  <c r="M296" i="2"/>
  <c r="M239" i="2"/>
  <c r="M197" i="2"/>
  <c r="M62" i="2"/>
  <c r="M190" i="2"/>
  <c r="M56" i="2"/>
  <c r="M34" i="2"/>
  <c r="M133" i="2"/>
  <c r="M260" i="2"/>
  <c r="M105" i="2"/>
  <c r="M152" i="2"/>
  <c r="M165" i="2"/>
  <c r="M236" i="2"/>
  <c r="M6" i="2"/>
  <c r="M45" i="2"/>
  <c r="M185" i="2"/>
  <c r="M255" i="2"/>
  <c r="M250" i="2"/>
  <c r="M35" i="2"/>
  <c r="M278" i="2"/>
  <c r="M7" i="2"/>
  <c r="M87" i="2"/>
  <c r="M350" i="2"/>
  <c r="M343" i="2"/>
  <c r="M319" i="2"/>
  <c r="M388" i="2"/>
  <c r="M349" i="2"/>
  <c r="M20" i="2"/>
  <c r="M227" i="2"/>
  <c r="M234" i="2"/>
  <c r="M113" i="2"/>
  <c r="M205" i="2"/>
  <c r="M155" i="2"/>
  <c r="M114" i="2"/>
  <c r="M238" i="2"/>
  <c r="M107" i="2"/>
  <c r="M231" i="2"/>
  <c r="M274" i="2"/>
  <c r="M48" i="2"/>
  <c r="M206" i="2"/>
  <c r="M23" i="2"/>
  <c r="M66" i="2"/>
  <c r="M51" i="2"/>
  <c r="M109" i="2"/>
  <c r="M193" i="2"/>
  <c r="M175" i="2"/>
  <c r="M282" i="2"/>
  <c r="M67" i="2"/>
  <c r="M97" i="2"/>
  <c r="M128" i="2"/>
  <c r="M117" i="2"/>
  <c r="M187" i="2"/>
  <c r="M373" i="2"/>
  <c r="M287" i="2"/>
  <c r="M147" i="2"/>
  <c r="M121" i="2"/>
  <c r="M188" i="2"/>
  <c r="M196" i="2"/>
  <c r="M83" i="2"/>
  <c r="M356" i="2"/>
  <c r="M88" i="2"/>
  <c r="M333" i="2"/>
  <c r="M363" i="2"/>
  <c r="M360" i="2"/>
  <c r="M337" i="2"/>
  <c r="M335" i="2"/>
  <c r="M332" i="2"/>
  <c r="M307" i="2"/>
  <c r="M376" i="2"/>
  <c r="M338" i="2"/>
  <c r="M59" i="2"/>
  <c r="M90" i="2"/>
  <c r="M213" i="2"/>
  <c r="M269" i="2"/>
  <c r="M120" i="2"/>
  <c r="M69" i="2"/>
  <c r="M33" i="2"/>
  <c r="M154" i="2"/>
  <c r="M25" i="2"/>
  <c r="M146" i="2"/>
  <c r="M182" i="2"/>
  <c r="M223" i="2"/>
  <c r="M115" i="2"/>
  <c r="M240" i="2"/>
  <c r="M212" i="2"/>
  <c r="M297" i="2"/>
  <c r="M43" i="2"/>
  <c r="M57" i="2"/>
  <c r="M108" i="2"/>
  <c r="M207" i="2"/>
  <c r="M292" i="2"/>
  <c r="M295" i="2"/>
  <c r="M229" i="2"/>
  <c r="M161" i="2"/>
  <c r="M209" i="2"/>
  <c r="M275" i="2"/>
  <c r="M226" i="2"/>
  <c r="M137" i="2"/>
  <c r="M140" i="2"/>
  <c r="M218" i="2"/>
  <c r="M252" i="2"/>
  <c r="M162" i="2"/>
  <c r="M29" i="2"/>
  <c r="M106" i="2"/>
  <c r="M358" i="2"/>
  <c r="M149" i="2"/>
  <c r="M311" i="2"/>
  <c r="M345" i="2"/>
  <c r="M322" i="2"/>
  <c r="M316" i="2"/>
  <c r="M313" i="2"/>
  <c r="M320" i="2"/>
  <c r="M400" i="2"/>
  <c r="M364" i="2"/>
  <c r="M326" i="2"/>
  <c r="M233" i="2"/>
  <c r="M254" i="2"/>
  <c r="M19" i="2"/>
  <c r="M163" i="2"/>
  <c r="M40" i="2"/>
  <c r="M246" i="2"/>
  <c r="M265" i="2"/>
  <c r="M68" i="2"/>
  <c r="M257" i="2"/>
  <c r="M61" i="2"/>
  <c r="M100" i="2"/>
  <c r="M139" i="2"/>
  <c r="M26" i="2"/>
  <c r="M210" i="2"/>
  <c r="M232" i="2"/>
  <c r="M159" i="2"/>
  <c r="M237" i="2"/>
  <c r="M279" i="2"/>
  <c r="M150" i="2"/>
  <c r="M53" i="2"/>
  <c r="M167" i="2"/>
  <c r="M135" i="2"/>
  <c r="M243" i="2"/>
  <c r="M4" i="2"/>
  <c r="M153" i="2"/>
  <c r="M225" i="2"/>
  <c r="M384" i="2"/>
  <c r="M77" i="2"/>
  <c r="M387" i="2"/>
  <c r="M324" i="2"/>
  <c r="M301" i="2"/>
  <c r="M299" i="2"/>
  <c r="M393" i="2"/>
  <c r="M308" i="2"/>
  <c r="M389" i="2"/>
  <c r="M352" i="2"/>
  <c r="M314" i="2"/>
  <c r="M98" i="2"/>
  <c r="M263" i="2"/>
  <c r="M256" i="2"/>
  <c r="M253" i="2"/>
  <c r="M273" i="2"/>
  <c r="M76" i="2"/>
  <c r="M176" i="2"/>
  <c r="M216" i="2"/>
  <c r="M170" i="2"/>
  <c r="M298" i="2"/>
  <c r="M18" i="2"/>
  <c r="M55" i="2"/>
  <c r="M266" i="2"/>
  <c r="M125" i="2"/>
  <c r="M70" i="2"/>
  <c r="M164" i="2"/>
  <c r="M81" i="2"/>
  <c r="M118" i="2"/>
  <c r="M189" i="2"/>
  <c r="M14" i="2"/>
  <c r="M148" i="2"/>
  <c r="M73" i="2"/>
  <c r="M144" i="2"/>
  <c r="M122" i="2"/>
  <c r="M2" i="2"/>
  <c r="M281" i="2"/>
  <c r="M74" i="2"/>
  <c r="M184" i="2"/>
  <c r="M104" i="2"/>
  <c r="M382" i="2"/>
  <c r="M22" i="2"/>
  <c r="M369" i="2"/>
  <c r="M303" i="2"/>
  <c r="M398" i="2"/>
  <c r="M395" i="2"/>
  <c r="M372" i="2"/>
  <c r="M377" i="2"/>
  <c r="M340" i="2"/>
  <c r="M194" i="2"/>
  <c r="M102" i="2"/>
  <c r="M277" i="2"/>
  <c r="M58" i="2"/>
  <c r="M181" i="2"/>
  <c r="M138" i="2"/>
  <c r="M91" i="2"/>
  <c r="M131" i="2"/>
  <c r="M84" i="2"/>
  <c r="M208" i="2"/>
  <c r="M249" i="2"/>
  <c r="M291" i="2"/>
  <c r="M177" i="2"/>
  <c r="M217" i="2"/>
  <c r="M293" i="2"/>
  <c r="M46" i="2"/>
  <c r="M101" i="2"/>
  <c r="M186" i="2"/>
  <c r="M39" i="2"/>
  <c r="M259" i="2"/>
  <c r="M21" i="2"/>
  <c r="M247" i="2"/>
  <c r="M242" i="2"/>
  <c r="M27" i="2"/>
  <c r="M166" i="2"/>
  <c r="M64" i="2"/>
  <c r="M283" i="2"/>
  <c r="M16" i="2"/>
  <c r="M348" i="2"/>
  <c r="M386" i="2"/>
  <c r="M362" i="2"/>
  <c r="M339" i="2"/>
  <c r="M336" i="2"/>
  <c r="M312" i="2"/>
  <c r="M378" i="2"/>
  <c r="M341" i="2"/>
  <c r="M305" i="2"/>
  <c r="M32" i="2"/>
  <c r="M60" i="2"/>
  <c r="M294" i="2"/>
  <c r="M3" i="2"/>
  <c r="M219" i="2"/>
  <c r="M12" i="2"/>
  <c r="M126" i="2"/>
  <c r="M222" i="2"/>
  <c r="M80" i="2"/>
  <c r="M112" i="2"/>
  <c r="M36" i="2"/>
  <c r="M241" i="2"/>
  <c r="M284" i="2"/>
  <c r="M201" i="2"/>
  <c r="M180" i="2"/>
  <c r="M289" i="2"/>
  <c r="M75" i="2"/>
  <c r="M271" i="2"/>
  <c r="M136" i="2"/>
  <c r="M124" i="2"/>
  <c r="M127" i="2"/>
  <c r="M179" i="2"/>
  <c r="M211" i="2"/>
  <c r="M50" i="2"/>
  <c r="M368" i="2"/>
  <c r="M321" i="2"/>
  <c r="M402" i="2"/>
  <c r="M366" i="2"/>
  <c r="M396" i="2"/>
  <c r="M261" i="2"/>
  <c r="M65" i="2"/>
  <c r="M174" i="2"/>
  <c r="M11" i="2"/>
  <c r="M235" i="2"/>
  <c r="M134" i="2"/>
  <c r="M290" i="2"/>
  <c r="M44" i="2"/>
  <c r="M129" i="2"/>
  <c r="M264" i="2"/>
  <c r="M268" i="2"/>
  <c r="M31" i="2"/>
  <c r="M276" i="2"/>
  <c r="M157" i="2"/>
  <c r="M110" i="2"/>
  <c r="M82" i="2"/>
  <c r="M63" i="2"/>
  <c r="M151" i="2"/>
  <c r="M215" i="2"/>
  <c r="M111" i="2"/>
  <c r="M24" i="2"/>
  <c r="M244" i="2"/>
  <c r="M5" i="2"/>
  <c r="M141" i="2"/>
  <c r="M173" i="2"/>
  <c r="M199" i="2"/>
  <c r="M17" i="2"/>
  <c r="M94" i="2"/>
  <c r="M119" i="2"/>
  <c r="M195" i="2"/>
  <c r="M116" i="2"/>
  <c r="M10" i="2"/>
  <c r="M47" i="2"/>
  <c r="M15" i="2"/>
  <c r="M230" i="2"/>
  <c r="M258" i="2"/>
  <c r="M42" i="2"/>
  <c r="M285" i="2"/>
  <c r="M288" i="2"/>
  <c r="M328" i="2"/>
  <c r="M344" i="2"/>
  <c r="M315" i="2"/>
  <c r="M330" i="2"/>
  <c r="M310" i="2"/>
  <c r="M346" i="2"/>
  <c r="M323" i="2"/>
  <c r="M300" i="2"/>
  <c r="M379" i="2"/>
  <c r="M354" i="2"/>
  <c r="M318" i="2"/>
  <c r="M385" i="2"/>
  <c r="M130" i="2"/>
  <c r="M30" i="2"/>
  <c r="M280" i="2"/>
  <c r="M93" i="2"/>
  <c r="M143" i="2"/>
  <c r="M49" i="2"/>
  <c r="M228" i="2"/>
  <c r="M272" i="2"/>
  <c r="M41" i="2"/>
  <c r="M224" i="2"/>
  <c r="M214" i="2"/>
  <c r="M248" i="2"/>
  <c r="M160" i="2"/>
  <c r="M71" i="2"/>
  <c r="M28" i="2"/>
  <c r="M245" i="2"/>
  <c r="M286" i="2"/>
  <c r="M158" i="2"/>
  <c r="M178" i="2"/>
  <c r="M156" i="2"/>
  <c r="M251" i="2"/>
  <c r="M13" i="2"/>
  <c r="M202" i="2"/>
  <c r="M171" i="2"/>
  <c r="M8" i="2"/>
  <c r="M405" i="2"/>
  <c r="T367" i="2"/>
  <c r="T405" i="2"/>
  <c r="U260" i="2"/>
  <c r="U405" i="2"/>
  <c r="X306" i="2"/>
  <c r="X317" i="2"/>
  <c r="X329" i="2"/>
  <c r="X341" i="2"/>
  <c r="X353" i="2"/>
  <c r="X309" i="2"/>
  <c r="X320" i="2"/>
  <c r="X344" i="2"/>
  <c r="X299" i="2"/>
  <c r="X321" i="2"/>
  <c r="X333" i="2"/>
  <c r="X345" i="2"/>
  <c r="X310" i="2"/>
  <c r="X334" i="2"/>
  <c r="X301" i="2"/>
  <c r="X335" i="2"/>
  <c r="X312" i="2"/>
  <c r="X348" i="2"/>
  <c r="X325" i="2"/>
  <c r="X314" i="2"/>
  <c r="X350" i="2"/>
  <c r="X327" i="2"/>
  <c r="X328" i="2"/>
  <c r="X352" i="2"/>
  <c r="X307" i="2"/>
  <c r="X318" i="2"/>
  <c r="X330" i="2"/>
  <c r="X342" i="2"/>
  <c r="X332" i="2"/>
  <c r="X300" i="2"/>
  <c r="X323" i="2"/>
  <c r="X324" i="2"/>
  <c r="X337" i="2"/>
  <c r="X326" i="2"/>
  <c r="X304" i="2"/>
  <c r="X351" i="2"/>
  <c r="X316" i="2"/>
  <c r="X308" i="2"/>
  <c r="X319" i="2"/>
  <c r="X331" i="2"/>
  <c r="X343" i="2"/>
  <c r="X322" i="2"/>
  <c r="X346" i="2"/>
  <c r="X311" i="2"/>
  <c r="X347" i="2"/>
  <c r="X302" i="2"/>
  <c r="X336" i="2"/>
  <c r="X313" i="2"/>
  <c r="X349" i="2"/>
  <c r="X303" i="2"/>
  <c r="X338" i="2"/>
  <c r="X315" i="2"/>
  <c r="X339" i="2"/>
  <c r="X305" i="2"/>
  <c r="X340" i="2"/>
  <c r="C11" i="1"/>
  <c r="I398" i="2"/>
  <c r="I405" i="2"/>
  <c r="Y2" i="2"/>
  <c r="Y11" i="2"/>
  <c r="Y23" i="2"/>
  <c r="Y35" i="2"/>
  <c r="Y46" i="2"/>
  <c r="Y58" i="2"/>
  <c r="Y70" i="2"/>
  <c r="Y82" i="2"/>
  <c r="Y94" i="2"/>
  <c r="Y106" i="2"/>
  <c r="Y118" i="2"/>
  <c r="Y130" i="2"/>
  <c r="Y142" i="2"/>
  <c r="Y154" i="2"/>
  <c r="Y166" i="2"/>
  <c r="Y178" i="2"/>
  <c r="Y190" i="2"/>
  <c r="Y202" i="2"/>
  <c r="Y214" i="2"/>
  <c r="Y226" i="2"/>
  <c r="Y238" i="2"/>
  <c r="Y250" i="2"/>
  <c r="Y262" i="2"/>
  <c r="Y274" i="2"/>
  <c r="Y286" i="2"/>
  <c r="Y298" i="2"/>
  <c r="Y13" i="2"/>
  <c r="Y37" i="2"/>
  <c r="Y60" i="2"/>
  <c r="Y84" i="2"/>
  <c r="Y96" i="2"/>
  <c r="Y120" i="2"/>
  <c r="Y144" i="2"/>
  <c r="Y168" i="2"/>
  <c r="Y192" i="2"/>
  <c r="Y216" i="2"/>
  <c r="Y240" i="2"/>
  <c r="Y288" i="2"/>
  <c r="Y150" i="2"/>
  <c r="Y234" i="2"/>
  <c r="Y12" i="2"/>
  <c r="Y24" i="2"/>
  <c r="Y36" i="2"/>
  <c r="Y47" i="2"/>
  <c r="Y59" i="2"/>
  <c r="Y71" i="2"/>
  <c r="Y83" i="2"/>
  <c r="Y95" i="2"/>
  <c r="Y107" i="2"/>
  <c r="Y119" i="2"/>
  <c r="Y131" i="2"/>
  <c r="Y143" i="2"/>
  <c r="Y155" i="2"/>
  <c r="Y167" i="2"/>
  <c r="Y179" i="2"/>
  <c r="Y191" i="2"/>
  <c r="Y203" i="2"/>
  <c r="Y215" i="2"/>
  <c r="Y227" i="2"/>
  <c r="Y239" i="2"/>
  <c r="Y251" i="2"/>
  <c r="Y263" i="2"/>
  <c r="Y275" i="2"/>
  <c r="Y287" i="2"/>
  <c r="Y25" i="2"/>
  <c r="Y48" i="2"/>
  <c r="Y72" i="2"/>
  <c r="Y108" i="2"/>
  <c r="Y132" i="2"/>
  <c r="Y156" i="2"/>
  <c r="Y180" i="2"/>
  <c r="Y204" i="2"/>
  <c r="Y228" i="2"/>
  <c r="Y252" i="2"/>
  <c r="Y90" i="2"/>
  <c r="Y174" i="2"/>
  <c r="Y14" i="2"/>
  <c r="Y26" i="2"/>
  <c r="Y38" i="2"/>
  <c r="Y49" i="2"/>
  <c r="Y61" i="2"/>
  <c r="Y73" i="2"/>
  <c r="Y85" i="2"/>
  <c r="Y97" i="2"/>
  <c r="Y109" i="2"/>
  <c r="Y121" i="2"/>
  <c r="Y133" i="2"/>
  <c r="Y145" i="2"/>
  <c r="Y157" i="2"/>
  <c r="Y169" i="2"/>
  <c r="Y181" i="2"/>
  <c r="Y193" i="2"/>
  <c r="Y205" i="2"/>
  <c r="Y217" i="2"/>
  <c r="Y229" i="2"/>
  <c r="Y241" i="2"/>
  <c r="Y253" i="2"/>
  <c r="Y265" i="2"/>
  <c r="Y277" i="2"/>
  <c r="Y289" i="2"/>
  <c r="Y41" i="2"/>
  <c r="Y77" i="2"/>
  <c r="Y125" i="2"/>
  <c r="Y173" i="2"/>
  <c r="Y221" i="2"/>
  <c r="Y281" i="2"/>
  <c r="Y31" i="2"/>
  <c r="Y114" i="2"/>
  <c r="Y186" i="2"/>
  <c r="Y270" i="2"/>
  <c r="Y3" i="2"/>
  <c r="Y15" i="2"/>
  <c r="Y27" i="2"/>
  <c r="Y50" i="2"/>
  <c r="Y62" i="2"/>
  <c r="Y74" i="2"/>
  <c r="Y86" i="2"/>
  <c r="Y98" i="2"/>
  <c r="Y110" i="2"/>
  <c r="Y122" i="2"/>
  <c r="Y134" i="2"/>
  <c r="Y146" i="2"/>
  <c r="Y158" i="2"/>
  <c r="Y170" i="2"/>
  <c r="Y182" i="2"/>
  <c r="Y194" i="2"/>
  <c r="Y206" i="2"/>
  <c r="Y218" i="2"/>
  <c r="Y230" i="2"/>
  <c r="Y242" i="2"/>
  <c r="Y254" i="2"/>
  <c r="Y266" i="2"/>
  <c r="Y278" i="2"/>
  <c r="Y290" i="2"/>
  <c r="Y6" i="2"/>
  <c r="Y53" i="2"/>
  <c r="Y101" i="2"/>
  <c r="Y149" i="2"/>
  <c r="Y197" i="2"/>
  <c r="Y245" i="2"/>
  <c r="Y269" i="2"/>
  <c r="Y7" i="2"/>
  <c r="Y78" i="2"/>
  <c r="Y138" i="2"/>
  <c r="Y210" i="2"/>
  <c r="Y294" i="2"/>
  <c r="Y4" i="2"/>
  <c r="Y16" i="2"/>
  <c r="Y28" i="2"/>
  <c r="Y39" i="2"/>
  <c r="Y51" i="2"/>
  <c r="Y63" i="2"/>
  <c r="Y75" i="2"/>
  <c r="Y87" i="2"/>
  <c r="Y99" i="2"/>
  <c r="Y111" i="2"/>
  <c r="Y123" i="2"/>
  <c r="Y135" i="2"/>
  <c r="Y147" i="2"/>
  <c r="Y159" i="2"/>
  <c r="Y171" i="2"/>
  <c r="Y183" i="2"/>
  <c r="Y195" i="2"/>
  <c r="Y207" i="2"/>
  <c r="Y219" i="2"/>
  <c r="Y231" i="2"/>
  <c r="Y243" i="2"/>
  <c r="Y255" i="2"/>
  <c r="Y267" i="2"/>
  <c r="Y279" i="2"/>
  <c r="Y291" i="2"/>
  <c r="Y18" i="2"/>
  <c r="Y113" i="2"/>
  <c r="Y161" i="2"/>
  <c r="Y209" i="2"/>
  <c r="Y257" i="2"/>
  <c r="Y42" i="2"/>
  <c r="Y162" i="2"/>
  <c r="Y258" i="2"/>
  <c r="Y5" i="2"/>
  <c r="Y17" i="2"/>
  <c r="Y29" i="2"/>
  <c r="Y40" i="2"/>
  <c r="Y52" i="2"/>
  <c r="Y64" i="2"/>
  <c r="Y76" i="2"/>
  <c r="Y88" i="2"/>
  <c r="Y100" i="2"/>
  <c r="Y112" i="2"/>
  <c r="Y124" i="2"/>
  <c r="Y136" i="2"/>
  <c r="Y148" i="2"/>
  <c r="Y160" i="2"/>
  <c r="Y172" i="2"/>
  <c r="Y184" i="2"/>
  <c r="Y196" i="2"/>
  <c r="Y208" i="2"/>
  <c r="Y220" i="2"/>
  <c r="Y232" i="2"/>
  <c r="Y244" i="2"/>
  <c r="Y256" i="2"/>
  <c r="Y268" i="2"/>
  <c r="Y280" i="2"/>
  <c r="Y292" i="2"/>
  <c r="Y30" i="2"/>
  <c r="Y65" i="2"/>
  <c r="Y89" i="2"/>
  <c r="Y137" i="2"/>
  <c r="Y185" i="2"/>
  <c r="Y233" i="2"/>
  <c r="Y293" i="2"/>
  <c r="Y19" i="2"/>
  <c r="Y66" i="2"/>
  <c r="Y126" i="2"/>
  <c r="Y198" i="2"/>
  <c r="Y282" i="2"/>
  <c r="Y8" i="2"/>
  <c r="Y20" i="2"/>
  <c r="Y32" i="2"/>
  <c r="Y43" i="2"/>
  <c r="Y55" i="2"/>
  <c r="Y67" i="2"/>
  <c r="Y79" i="2"/>
  <c r="Y91" i="2"/>
  <c r="Y103" i="2"/>
  <c r="Y115" i="2"/>
  <c r="Y127" i="2"/>
  <c r="Y139" i="2"/>
  <c r="Y151" i="2"/>
  <c r="Y163" i="2"/>
  <c r="Y175" i="2"/>
  <c r="Y187" i="2"/>
  <c r="Y199" i="2"/>
  <c r="Y211" i="2"/>
  <c r="Y223" i="2"/>
  <c r="Y235" i="2"/>
  <c r="Y247" i="2"/>
  <c r="Y259" i="2"/>
  <c r="Y271" i="2"/>
  <c r="Y283" i="2"/>
  <c r="Y295" i="2"/>
  <c r="Y22" i="2"/>
  <c r="Y45" i="2"/>
  <c r="Y69" i="2"/>
  <c r="Y93" i="2"/>
  <c r="Y129" i="2"/>
  <c r="Y153" i="2"/>
  <c r="Y177" i="2"/>
  <c r="Y201" i="2"/>
  <c r="Y225" i="2"/>
  <c r="Y249" i="2"/>
  <c r="Y273" i="2"/>
  <c r="Y297" i="2"/>
  <c r="Y276" i="2"/>
  <c r="Y102" i="2"/>
  <c r="Y222" i="2"/>
  <c r="Y9" i="2"/>
  <c r="Y21" i="2"/>
  <c r="Y33" i="2"/>
  <c r="Y44" i="2"/>
  <c r="Y56" i="2"/>
  <c r="Y68" i="2"/>
  <c r="Y80" i="2"/>
  <c r="Y92" i="2"/>
  <c r="Y104" i="2"/>
  <c r="Y116" i="2"/>
  <c r="Y128" i="2"/>
  <c r="Y140" i="2"/>
  <c r="Y152" i="2"/>
  <c r="Y164" i="2"/>
  <c r="Y176" i="2"/>
  <c r="Y188" i="2"/>
  <c r="Y200" i="2"/>
  <c r="Y212" i="2"/>
  <c r="Y224" i="2"/>
  <c r="Y236" i="2"/>
  <c r="Y248" i="2"/>
  <c r="Y260" i="2"/>
  <c r="Y272" i="2"/>
  <c r="Y284" i="2"/>
  <c r="Y296" i="2"/>
  <c r="Y10" i="2"/>
  <c r="Y34" i="2"/>
  <c r="Y57" i="2"/>
  <c r="Y81" i="2"/>
  <c r="Y117" i="2"/>
  <c r="Y141" i="2"/>
  <c r="Y165" i="2"/>
  <c r="Y189" i="2"/>
  <c r="Y213" i="2"/>
  <c r="Y237" i="2"/>
  <c r="Y261" i="2"/>
  <c r="Y285" i="2"/>
  <c r="Y264" i="2"/>
  <c r="Y54" i="2"/>
  <c r="Y246" i="2"/>
  <c r="Y105" i="2"/>
  <c r="Y353" i="2"/>
  <c r="Y341" i="2"/>
  <c r="Y329" i="2"/>
  <c r="Y317" i="2"/>
  <c r="Y306" i="2"/>
  <c r="Y352" i="2"/>
  <c r="Y340" i="2"/>
  <c r="Y328" i="2"/>
  <c r="Y316" i="2"/>
  <c r="Y305" i="2"/>
  <c r="Y351" i="2"/>
  <c r="Y339" i="2"/>
  <c r="Y327" i="2"/>
  <c r="Y315" i="2"/>
  <c r="Y304" i="2"/>
  <c r="Y350" i="2"/>
  <c r="Y338" i="2"/>
  <c r="Y326" i="2"/>
  <c r="Y314" i="2"/>
  <c r="Y303" i="2"/>
  <c r="Y349" i="2"/>
  <c r="Y337" i="2"/>
  <c r="Y325" i="2"/>
  <c r="Y313" i="2"/>
  <c r="Y348" i="2"/>
  <c r="Y336" i="2"/>
  <c r="Y324" i="2"/>
  <c r="Y312" i="2"/>
  <c r="Y302" i="2"/>
  <c r="Y347" i="2"/>
  <c r="Y335" i="2"/>
  <c r="Y323" i="2"/>
  <c r="Y311" i="2"/>
  <c r="Y301" i="2"/>
  <c r="Y346" i="2"/>
  <c r="Y334" i="2"/>
  <c r="Y310" i="2"/>
  <c r="Y300" i="2"/>
  <c r="Y345" i="2"/>
  <c r="Y333" i="2"/>
  <c r="Y321" i="2"/>
  <c r="Y299" i="2"/>
  <c r="Y332" i="2"/>
  <c r="Y320" i="2"/>
  <c r="Y309" i="2"/>
  <c r="Y331" i="2"/>
  <c r="Y319" i="2"/>
  <c r="Y308" i="2"/>
  <c r="Y342" i="2"/>
  <c r="Y330" i="2"/>
  <c r="Y318" i="2"/>
  <c r="Y307" i="2"/>
  <c r="Y343" i="2"/>
  <c r="Y322" i="2"/>
  <c r="Y344" i="2"/>
  <c r="X23" i="2"/>
  <c r="U197" i="2"/>
  <c r="U224" i="2"/>
  <c r="U359" i="2"/>
  <c r="U155" i="2"/>
  <c r="U256" i="2"/>
  <c r="U34" i="2"/>
  <c r="U301" i="2"/>
  <c r="U333" i="2"/>
  <c r="U358" i="2"/>
  <c r="U61" i="2"/>
  <c r="U114" i="2"/>
  <c r="U128" i="2"/>
  <c r="U213" i="2"/>
  <c r="U35" i="2"/>
  <c r="U165" i="2"/>
  <c r="U295" i="2"/>
  <c r="U49" i="2"/>
  <c r="U91" i="2"/>
  <c r="U335" i="2"/>
  <c r="U304" i="2"/>
  <c r="U337" i="2"/>
  <c r="U362" i="2"/>
  <c r="U133" i="2"/>
  <c r="U134" i="2"/>
  <c r="U123" i="2"/>
  <c r="U244" i="2"/>
  <c r="U150" i="2"/>
  <c r="U179" i="2"/>
  <c r="U307" i="2"/>
  <c r="U308" i="2"/>
  <c r="U365" i="2"/>
  <c r="U382" i="2"/>
  <c r="U118" i="2"/>
  <c r="U19" i="2"/>
  <c r="U106" i="2"/>
  <c r="U372" i="2"/>
  <c r="U209" i="2"/>
  <c r="U202" i="2"/>
  <c r="U380" i="2"/>
  <c r="U164" i="2"/>
  <c r="U63" i="2"/>
  <c r="U190" i="2"/>
  <c r="U262" i="2"/>
  <c r="U38" i="2"/>
  <c r="U207" i="2"/>
  <c r="U296" i="2"/>
  <c r="U311" i="2"/>
  <c r="U388" i="2"/>
  <c r="U132" i="2"/>
  <c r="U121" i="2"/>
  <c r="U62" i="2"/>
  <c r="U228" i="2"/>
  <c r="U90" i="2"/>
  <c r="U221" i="2"/>
  <c r="U21" i="2"/>
  <c r="U327" i="2"/>
  <c r="U166" i="2"/>
  <c r="U2" i="2"/>
  <c r="U223" i="2"/>
  <c r="U232" i="2"/>
  <c r="U198" i="2"/>
  <c r="U16" i="2"/>
  <c r="U347" i="2"/>
  <c r="U240" i="2"/>
  <c r="U272" i="2"/>
  <c r="U111" i="2"/>
  <c r="U227" i="2"/>
  <c r="U183" i="2"/>
  <c r="U92" i="2"/>
  <c r="U254" i="2"/>
  <c r="U322" i="2"/>
  <c r="U110" i="2"/>
  <c r="U220" i="2"/>
  <c r="U80" i="2"/>
  <c r="U42" i="2"/>
  <c r="U96" i="2"/>
  <c r="U263" i="2"/>
  <c r="U126" i="2"/>
  <c r="U181" i="2"/>
  <c r="U334" i="2"/>
  <c r="U139" i="2"/>
  <c r="U76" i="2"/>
  <c r="U73" i="2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8" i="2"/>
  <c r="T161" i="2"/>
  <c r="I39" i="2"/>
  <c r="I8" i="2"/>
  <c r="I395" i="2"/>
  <c r="I348" i="2"/>
  <c r="U44" i="2"/>
  <c r="U107" i="2"/>
  <c r="U170" i="2"/>
  <c r="U172" i="2"/>
  <c r="U222" i="2"/>
  <c r="U355" i="2"/>
  <c r="U340" i="2"/>
  <c r="U386" i="2"/>
  <c r="U248" i="2"/>
  <c r="U293" i="2"/>
  <c r="U84" i="2"/>
  <c r="U20" i="2"/>
  <c r="U231" i="2"/>
  <c r="T284" i="2"/>
  <c r="U68" i="2"/>
  <c r="U268" i="2"/>
  <c r="U169" i="2"/>
  <c r="U116" i="2"/>
  <c r="U398" i="2"/>
  <c r="U351" i="2"/>
  <c r="U376" i="2"/>
  <c r="U349" i="2"/>
  <c r="U314" i="2"/>
  <c r="U210" i="2"/>
  <c r="U145" i="2"/>
  <c r="U22" i="2"/>
  <c r="T200" i="2"/>
  <c r="U276" i="2"/>
  <c r="T357" i="2"/>
  <c r="U109" i="2"/>
  <c r="U283" i="2"/>
  <c r="U289" i="2"/>
  <c r="U182" i="2"/>
  <c r="U37" i="2"/>
  <c r="U339" i="2"/>
  <c r="U403" i="2"/>
  <c r="U373" i="2"/>
  <c r="U338" i="2"/>
  <c r="U45" i="2"/>
  <c r="U177" i="2"/>
  <c r="U273" i="2"/>
  <c r="U83" i="2"/>
  <c r="U26" i="2"/>
  <c r="U200" i="2"/>
  <c r="U237" i="2"/>
  <c r="U46" i="2"/>
  <c r="U119" i="2"/>
  <c r="U174" i="2"/>
  <c r="U258" i="2"/>
  <c r="U371" i="2"/>
  <c r="U381" i="2"/>
  <c r="U354" i="2"/>
  <c r="U55" i="2"/>
  <c r="U144" i="2"/>
  <c r="U79" i="2"/>
  <c r="U194" i="2"/>
  <c r="U108" i="2"/>
  <c r="U88" i="2"/>
  <c r="U259" i="2"/>
  <c r="U15" i="2"/>
  <c r="U143" i="2"/>
  <c r="U29" i="2"/>
  <c r="U303" i="2"/>
  <c r="U395" i="2"/>
  <c r="U321" i="2"/>
  <c r="U389" i="2"/>
  <c r="U306" i="2"/>
  <c r="U87" i="2"/>
  <c r="U23" i="2"/>
  <c r="U5" i="2"/>
  <c r="U159" i="2"/>
  <c r="U17" i="2"/>
  <c r="U103" i="2"/>
  <c r="U233" i="2"/>
  <c r="T393" i="2"/>
  <c r="T115" i="2"/>
  <c r="T96" i="2"/>
  <c r="T279" i="2"/>
  <c r="U59" i="2"/>
  <c r="U204" i="2"/>
  <c r="U186" i="2"/>
  <c r="U226" i="2"/>
  <c r="U274" i="2"/>
  <c r="U287" i="2"/>
  <c r="U36" i="2"/>
  <c r="U284" i="2"/>
  <c r="U70" i="2"/>
  <c r="U300" i="2"/>
  <c r="U383" i="2"/>
  <c r="U324" i="2"/>
  <c r="U391" i="2"/>
  <c r="U317" i="2"/>
  <c r="U385" i="2"/>
  <c r="U370" i="2"/>
  <c r="U173" i="2"/>
  <c r="U97" i="2"/>
  <c r="U255" i="2"/>
  <c r="U99" i="2"/>
  <c r="U252" i="2"/>
  <c r="U3" i="2"/>
  <c r="U102" i="2"/>
  <c r="U51" i="2"/>
  <c r="T55" i="2"/>
  <c r="T67" i="2"/>
  <c r="T356" i="2"/>
  <c r="T355" i="2"/>
  <c r="U71" i="2"/>
  <c r="U56" i="2"/>
  <c r="U251" i="2"/>
  <c r="U104" i="2"/>
  <c r="U315" i="2"/>
  <c r="U328" i="2"/>
  <c r="U374" i="2"/>
  <c r="T372" i="2"/>
  <c r="U9" i="2"/>
  <c r="U149" i="2"/>
  <c r="U267" i="2"/>
  <c r="U217" i="2"/>
  <c r="U180" i="2"/>
  <c r="U156" i="2"/>
  <c r="U148" i="2"/>
  <c r="U48" i="2"/>
  <c r="U11" i="2"/>
  <c r="U122" i="2"/>
  <c r="U31" i="2"/>
  <c r="U154" i="2"/>
  <c r="U319" i="2"/>
  <c r="U331" i="2"/>
  <c r="U332" i="2"/>
  <c r="U399" i="2"/>
  <c r="U325" i="2"/>
  <c r="U392" i="2"/>
  <c r="U310" i="2"/>
  <c r="U378" i="2"/>
  <c r="U18" i="2"/>
  <c r="U12" i="2"/>
  <c r="U72" i="2"/>
  <c r="U147" i="2"/>
  <c r="U105" i="2"/>
  <c r="U286" i="2"/>
  <c r="U28" i="2"/>
  <c r="T8" i="2"/>
  <c r="T159" i="2"/>
  <c r="T83" i="2"/>
  <c r="T395" i="2"/>
  <c r="T234" i="2"/>
  <c r="T90" i="2"/>
  <c r="T318" i="2"/>
  <c r="T299" i="2"/>
  <c r="T40" i="2"/>
  <c r="T376" i="2"/>
  <c r="T371" i="2"/>
  <c r="T317" i="2"/>
  <c r="U8" i="2"/>
  <c r="U212" i="2"/>
  <c r="U100" i="2"/>
  <c r="U214" i="2"/>
  <c r="U30" i="2"/>
  <c r="U216" i="2"/>
  <c r="U235" i="2"/>
  <c r="U77" i="2"/>
  <c r="U269" i="2"/>
  <c r="U175" i="2"/>
  <c r="U208" i="2"/>
  <c r="U366" i="2"/>
  <c r="U318" i="2"/>
  <c r="U377" i="2"/>
  <c r="U329" i="2"/>
  <c r="U384" i="2"/>
  <c r="U336" i="2"/>
  <c r="U379" i="2"/>
  <c r="U387" i="2"/>
  <c r="U54" i="2"/>
  <c r="U141" i="2"/>
  <c r="U167" i="2"/>
  <c r="U178" i="2"/>
  <c r="U13" i="2"/>
  <c r="U140" i="2"/>
  <c r="U33" i="2"/>
  <c r="U292" i="2"/>
  <c r="U142" i="2"/>
  <c r="U206" i="2"/>
  <c r="U115" i="2"/>
  <c r="U157" i="2"/>
  <c r="U261" i="2"/>
  <c r="U81" i="2"/>
  <c r="U184" i="2"/>
  <c r="U89" i="2"/>
  <c r="U189" i="2"/>
  <c r="U282" i="2"/>
  <c r="U113" i="2"/>
  <c r="U131" i="2"/>
  <c r="U74" i="2"/>
  <c r="U25" i="2"/>
  <c r="U94" i="2"/>
  <c r="U168" i="2"/>
  <c r="U397" i="2"/>
  <c r="U350" i="2"/>
  <c r="U361" i="2"/>
  <c r="U313" i="2"/>
  <c r="U368" i="2"/>
  <c r="U320" i="2"/>
  <c r="U367" i="2"/>
  <c r="U129" i="2"/>
  <c r="U153" i="2"/>
  <c r="U294" i="2"/>
  <c r="U43" i="2"/>
  <c r="U67" i="2"/>
  <c r="U58" i="2"/>
  <c r="U120" i="2"/>
  <c r="U93" i="2"/>
  <c r="U290" i="2"/>
  <c r="U32" i="2"/>
  <c r="U215" i="2"/>
  <c r="U162" i="2"/>
  <c r="U39" i="2"/>
  <c r="U138" i="2"/>
  <c r="U211" i="2"/>
  <c r="U69" i="2"/>
  <c r="U280" i="2"/>
  <c r="U161" i="2"/>
  <c r="U41" i="2"/>
  <c r="U75" i="2"/>
  <c r="U285" i="2"/>
  <c r="U160" i="2"/>
  <c r="U146" i="2"/>
  <c r="U278" i="2"/>
  <c r="U218" i="2"/>
  <c r="U188" i="2"/>
  <c r="U390" i="2"/>
  <c r="U342" i="2"/>
  <c r="U400" i="2"/>
  <c r="U353" i="2"/>
  <c r="U302" i="2"/>
  <c r="U360" i="2"/>
  <c r="U312" i="2"/>
  <c r="U363" i="2"/>
  <c r="U52" i="2"/>
  <c r="U125" i="2"/>
  <c r="U163" i="2"/>
  <c r="U264" i="2"/>
  <c r="U64" i="2"/>
  <c r="U117" i="2"/>
  <c r="U241" i="2"/>
  <c r="U187" i="2"/>
  <c r="U124" i="2"/>
  <c r="U57" i="2"/>
  <c r="U135" i="2"/>
  <c r="U195" i="2"/>
  <c r="U275" i="2"/>
  <c r="U239" i="2"/>
  <c r="U393" i="2"/>
  <c r="U346" i="2"/>
  <c r="U299" i="2"/>
  <c r="U404" i="2"/>
  <c r="U357" i="2"/>
  <c r="U305" i="2"/>
  <c r="U364" i="2"/>
  <c r="U316" i="2"/>
  <c r="U394" i="2"/>
  <c r="U234" i="2"/>
  <c r="U271" i="2"/>
  <c r="U247" i="2"/>
  <c r="U230" i="2"/>
  <c r="U203" i="2"/>
  <c r="U151" i="2"/>
  <c r="U229" i="2"/>
  <c r="U86" i="2"/>
  <c r="U201" i="2"/>
  <c r="U242" i="2"/>
  <c r="U250" i="2"/>
  <c r="U298" i="2"/>
  <c r="T333" i="2"/>
  <c r="U265" i="2"/>
  <c r="U266" i="2"/>
  <c r="U236" i="2"/>
  <c r="U219" i="2"/>
  <c r="U27" i="2"/>
  <c r="U297" i="2"/>
  <c r="U225" i="2"/>
  <c r="U47" i="2"/>
  <c r="U7" i="2"/>
  <c r="U193" i="2"/>
  <c r="U343" i="2"/>
  <c r="U348" i="2"/>
  <c r="U341" i="2"/>
  <c r="U326" i="2"/>
  <c r="U401" i="2"/>
  <c r="U85" i="2"/>
  <c r="U101" i="2"/>
  <c r="U281" i="2"/>
  <c r="U176" i="2"/>
  <c r="U253" i="2"/>
  <c r="U191" i="2"/>
  <c r="U243" i="2"/>
  <c r="T337" i="2"/>
  <c r="U65" i="2"/>
  <c r="U130" i="2"/>
  <c r="U50" i="2"/>
  <c r="U257" i="2"/>
  <c r="U196" i="2"/>
  <c r="U288" i="2"/>
  <c r="U185" i="2"/>
  <c r="U171" i="2"/>
  <c r="U53" i="2"/>
  <c r="U136" i="2"/>
  <c r="U95" i="2"/>
  <c r="U375" i="2"/>
  <c r="U352" i="2"/>
  <c r="U345" i="2"/>
  <c r="U330" i="2"/>
  <c r="U192" i="2"/>
  <c r="U199" i="2"/>
  <c r="U60" i="2"/>
  <c r="U24" i="2"/>
  <c r="U98" i="2"/>
  <c r="U238" i="2"/>
  <c r="U279" i="2"/>
  <c r="U4" i="2"/>
  <c r="U40" i="2"/>
  <c r="X184" i="2"/>
  <c r="I36" i="2"/>
  <c r="X207" i="2"/>
  <c r="X120" i="2"/>
  <c r="I41" i="2"/>
  <c r="I67" i="2"/>
  <c r="X254" i="2"/>
  <c r="I241" i="2"/>
  <c r="X124" i="2"/>
  <c r="U112" i="2"/>
  <c r="I214" i="2"/>
  <c r="I368" i="2"/>
  <c r="I290" i="2"/>
  <c r="I286" i="2"/>
  <c r="I133" i="2"/>
  <c r="I210" i="2"/>
  <c r="I222" i="2"/>
  <c r="I107" i="2"/>
  <c r="I159" i="2"/>
  <c r="I9" i="2"/>
  <c r="I101" i="2"/>
  <c r="I15" i="2"/>
  <c r="I393" i="2"/>
  <c r="I73" i="2"/>
  <c r="I130" i="2"/>
  <c r="I80" i="2"/>
  <c r="I252" i="2"/>
  <c r="I232" i="2"/>
  <c r="I47" i="2"/>
  <c r="I377" i="2"/>
  <c r="I306" i="2"/>
  <c r="I356" i="2"/>
  <c r="I387" i="2"/>
  <c r="I84" i="2"/>
  <c r="I85" i="2"/>
  <c r="I237" i="2"/>
  <c r="I128" i="2"/>
  <c r="I102" i="2"/>
  <c r="I83" i="2"/>
  <c r="I296" i="2"/>
  <c r="I11" i="2"/>
  <c r="I374" i="2"/>
  <c r="I350" i="2"/>
  <c r="I404" i="2"/>
  <c r="I212" i="2"/>
  <c r="I285" i="2"/>
  <c r="I93" i="2"/>
  <c r="I229" i="2"/>
  <c r="I18" i="2"/>
  <c r="I66" i="2"/>
  <c r="I28" i="2"/>
  <c r="I87" i="2"/>
  <c r="I132" i="2"/>
  <c r="I62" i="2"/>
  <c r="I245" i="2"/>
  <c r="I139" i="2"/>
  <c r="I126" i="2"/>
  <c r="I202" i="2"/>
  <c r="I79" i="2"/>
  <c r="I117" i="2"/>
  <c r="I287" i="2"/>
  <c r="I341" i="2"/>
  <c r="I338" i="2"/>
  <c r="I353" i="2"/>
  <c r="I330" i="2"/>
  <c r="I381" i="2"/>
  <c r="I321" i="2"/>
  <c r="I363" i="2"/>
  <c r="I219" i="2"/>
  <c r="I91" i="2"/>
  <c r="I262" i="2"/>
  <c r="I3" i="2"/>
  <c r="I108" i="2"/>
  <c r="I289" i="2"/>
  <c r="I211" i="2"/>
  <c r="I89" i="2"/>
  <c r="I247" i="2"/>
  <c r="I6" i="2"/>
  <c r="I268" i="2"/>
  <c r="I77" i="2"/>
  <c r="I16" i="2"/>
  <c r="I122" i="2"/>
  <c r="I63" i="2"/>
  <c r="I272" i="2"/>
  <c r="I324" i="2"/>
  <c r="I317" i="2"/>
  <c r="I336" i="2"/>
  <c r="I312" i="2"/>
  <c r="I386" i="2"/>
  <c r="I369" i="2"/>
  <c r="I401" i="2"/>
  <c r="I328" i="2"/>
  <c r="I193" i="2"/>
  <c r="I205" i="2"/>
  <c r="I129" i="2"/>
  <c r="I27" i="2"/>
  <c r="I103" i="2"/>
  <c r="I13" i="2"/>
  <c r="I213" i="2"/>
  <c r="I38" i="2"/>
  <c r="I19" i="2"/>
  <c r="I7" i="2"/>
  <c r="I257" i="2"/>
  <c r="I29" i="2"/>
  <c r="I234" i="2"/>
  <c r="I116" i="2"/>
  <c r="I300" i="2"/>
  <c r="I314" i="2"/>
  <c r="I365" i="2"/>
  <c r="I345" i="2"/>
  <c r="I390" i="2"/>
  <c r="I316" i="2"/>
  <c r="I125" i="2"/>
  <c r="I121" i="2"/>
  <c r="I110" i="2"/>
  <c r="I81" i="2"/>
  <c r="I175" i="2"/>
  <c r="I152" i="2"/>
  <c r="I243" i="2"/>
  <c r="I68" i="2"/>
  <c r="I90" i="2"/>
  <c r="I44" i="2"/>
  <c r="I295" i="2"/>
  <c r="I76" i="2"/>
  <c r="I45" i="2"/>
  <c r="I145" i="2"/>
  <c r="I195" i="2"/>
  <c r="I264" i="2"/>
  <c r="I347" i="2"/>
  <c r="I354" i="2"/>
  <c r="I49" i="2"/>
  <c r="I282" i="2"/>
  <c r="I25" i="2"/>
  <c r="I105" i="2"/>
  <c r="I258" i="2"/>
  <c r="I37" i="2"/>
  <c r="I149" i="2"/>
  <c r="I120" i="2"/>
  <c r="I153" i="2"/>
  <c r="I389" i="2"/>
  <c r="I322" i="2"/>
  <c r="I304" i="2"/>
  <c r="I168" i="2"/>
  <c r="I82" i="2"/>
  <c r="I60" i="2"/>
  <c r="I111" i="2"/>
  <c r="I170" i="2"/>
  <c r="I218" i="2"/>
  <c r="I166" i="2"/>
  <c r="I69" i="2"/>
  <c r="I173" i="2"/>
  <c r="I399" i="2"/>
  <c r="I394" i="2"/>
  <c r="I371" i="2"/>
  <c r="I310" i="2"/>
  <c r="I402" i="2"/>
  <c r="I342" i="2"/>
  <c r="I51" i="2"/>
  <c r="I20" i="2"/>
  <c r="I174" i="2"/>
  <c r="I72" i="2"/>
  <c r="I123" i="2"/>
  <c r="I131" i="2"/>
  <c r="I124" i="2"/>
  <c r="I263" i="2"/>
  <c r="I239" i="2"/>
  <c r="I227" i="2"/>
  <c r="I199" i="2"/>
  <c r="I53" i="2"/>
  <c r="I112" i="2"/>
  <c r="I167" i="2"/>
  <c r="I74" i="2"/>
  <c r="I400" i="2"/>
  <c r="I382" i="2"/>
  <c r="I396" i="2"/>
  <c r="I373" i="2"/>
  <c r="I349" i="2"/>
  <c r="I299" i="2"/>
  <c r="I379" i="2"/>
  <c r="I331" i="2"/>
  <c r="I154" i="2"/>
  <c r="I236" i="2"/>
  <c r="I157" i="2"/>
  <c r="I75" i="2"/>
  <c r="I298" i="2"/>
  <c r="I360" i="2"/>
  <c r="I335" i="2"/>
  <c r="I311" i="2"/>
  <c r="I319" i="2"/>
  <c r="M309" i="2"/>
  <c r="I127" i="2"/>
  <c r="I142" i="2"/>
  <c r="I10" i="2"/>
  <c r="I297" i="2"/>
  <c r="I100" i="2"/>
  <c r="I186" i="2"/>
  <c r="I176" i="2"/>
  <c r="I261" i="2"/>
  <c r="I340" i="2"/>
  <c r="I274" i="2"/>
  <c r="I275" i="2"/>
  <c r="I109" i="2"/>
  <c r="I309" i="2"/>
  <c r="I160" i="2"/>
  <c r="I40" i="2"/>
  <c r="I259" i="2"/>
  <c r="I358" i="2"/>
  <c r="I385" i="2"/>
  <c r="I367" i="2"/>
  <c r="I189" i="2"/>
  <c r="I284" i="2"/>
  <c r="I141" i="2"/>
  <c r="I2" i="2"/>
  <c r="I313" i="2"/>
  <c r="I224" i="2"/>
  <c r="I59" i="2"/>
  <c r="I183" i="2"/>
  <c r="I180" i="2"/>
  <c r="I256" i="2"/>
  <c r="I33" i="2"/>
  <c r="I242" i="2"/>
  <c r="I32" i="2"/>
  <c r="I178" i="2"/>
  <c r="I151" i="2"/>
  <c r="I97" i="2"/>
  <c r="I233" i="2"/>
  <c r="I267" i="2"/>
  <c r="I273" i="2"/>
  <c r="I46" i="2"/>
  <c r="I323" i="2"/>
  <c r="I318" i="2"/>
  <c r="I315" i="2"/>
  <c r="I388" i="2"/>
  <c r="I325" i="2"/>
  <c r="I391" i="2"/>
  <c r="I332" i="2"/>
  <c r="I143" i="2"/>
  <c r="I146" i="2"/>
  <c r="I207" i="2"/>
  <c r="I253" i="2"/>
  <c r="I204" i="2"/>
  <c r="I361" i="2"/>
  <c r="I276" i="2"/>
  <c r="I98" i="2"/>
  <c r="I270" i="2"/>
  <c r="I140" i="2"/>
  <c r="I114" i="2"/>
  <c r="I115" i="2"/>
  <c r="I138" i="2"/>
  <c r="I244" i="2"/>
  <c r="I339" i="2"/>
  <c r="I337" i="2"/>
  <c r="I346" i="2"/>
  <c r="I343" i="2"/>
  <c r="I177" i="2"/>
  <c r="I235" i="2"/>
  <c r="I250" i="2"/>
  <c r="I217" i="2"/>
  <c r="I158" i="2"/>
  <c r="I99" i="2"/>
  <c r="I266" i="2"/>
  <c r="I144" i="2"/>
  <c r="I188" i="2"/>
  <c r="I55" i="2"/>
  <c r="I31" i="2"/>
  <c r="I190" i="2"/>
  <c r="I228" i="2"/>
  <c r="I302" i="2"/>
  <c r="I370" i="2"/>
  <c r="I303" i="2"/>
  <c r="I380" i="2"/>
  <c r="I308" i="2"/>
  <c r="I92" i="2"/>
  <c r="I21" i="2"/>
  <c r="X205" i="2"/>
  <c r="X268" i="2"/>
  <c r="X110" i="2"/>
  <c r="X267" i="2"/>
  <c r="X59" i="2"/>
  <c r="X143" i="2"/>
  <c r="X91" i="2"/>
  <c r="X286" i="2"/>
  <c r="X135" i="2"/>
  <c r="X152" i="2"/>
  <c r="X3" i="2"/>
  <c r="X2" i="2"/>
  <c r="X243" i="2"/>
  <c r="X60" i="2"/>
  <c r="X219" i="2"/>
  <c r="X228" i="2"/>
  <c r="X193" i="2"/>
  <c r="X76" i="2"/>
  <c r="X257" i="2"/>
  <c r="X36" i="2"/>
  <c r="X171" i="2"/>
  <c r="X277" i="2"/>
  <c r="X112" i="2"/>
  <c r="X106" i="2"/>
  <c r="X43" i="2"/>
  <c r="X183" i="2"/>
  <c r="X86" i="2"/>
  <c r="X276" i="2"/>
  <c r="X26" i="2"/>
  <c r="X192" i="2"/>
  <c r="X29" i="2"/>
  <c r="X99" i="2"/>
  <c r="X93" i="2"/>
  <c r="X292" i="2"/>
  <c r="X167" i="2"/>
  <c r="X281" i="2"/>
  <c r="X68" i="2"/>
  <c r="X7" i="2"/>
  <c r="X63" i="2"/>
  <c r="X15" i="2"/>
  <c r="X250" i="2"/>
  <c r="X55" i="2"/>
  <c r="X6" i="2"/>
  <c r="X122" i="2"/>
  <c r="X138" i="2"/>
  <c r="X165" i="2"/>
  <c r="X188" i="2"/>
  <c r="X256" i="2"/>
  <c r="X227" i="2"/>
  <c r="X30" i="2"/>
  <c r="X220" i="2"/>
  <c r="X161" i="2"/>
  <c r="X263" i="2"/>
  <c r="X4" i="2"/>
  <c r="X79" i="2"/>
  <c r="X174" i="2"/>
  <c r="X294" i="2"/>
  <c r="X230" i="2"/>
  <c r="X16" i="2"/>
  <c r="X12" i="2"/>
  <c r="X216" i="2"/>
  <c r="X67" i="2"/>
  <c r="X195" i="2"/>
  <c r="X141" i="2"/>
  <c r="X58" i="2"/>
  <c r="X149" i="2"/>
  <c r="X83" i="2"/>
  <c r="X187" i="2"/>
  <c r="X148" i="2"/>
  <c r="X22" i="2"/>
  <c r="X274" i="2"/>
  <c r="X160" i="2"/>
  <c r="X284" i="2"/>
  <c r="X18" i="2"/>
  <c r="X130" i="2"/>
  <c r="X158" i="2"/>
  <c r="X221" i="2"/>
  <c r="X253" i="2"/>
  <c r="X119" i="2"/>
  <c r="X238" i="2"/>
  <c r="X28" i="2"/>
  <c r="X56" i="2"/>
  <c r="X100" i="2"/>
  <c r="X71" i="2"/>
  <c r="X121" i="2"/>
  <c r="X25" i="2"/>
  <c r="X154" i="2"/>
  <c r="X69" i="2"/>
  <c r="X146" i="2"/>
  <c r="X287" i="2"/>
  <c r="X298" i="2"/>
  <c r="X213" i="2"/>
  <c r="X288" i="2"/>
  <c r="X40" i="2"/>
  <c r="X126" i="2"/>
  <c r="X199" i="2"/>
  <c r="X283" i="2"/>
  <c r="X217" i="2"/>
  <c r="X125" i="2"/>
  <c r="X225" i="2"/>
  <c r="X235" i="2"/>
  <c r="X164" i="2"/>
  <c r="X21" i="2"/>
  <c r="X244" i="2"/>
  <c r="X208" i="2"/>
  <c r="X176" i="2"/>
  <c r="X105" i="2"/>
  <c r="X179" i="2"/>
  <c r="X65" i="2"/>
  <c r="X117" i="2"/>
  <c r="X14" i="2"/>
  <c r="X222" i="2"/>
  <c r="X260" i="2"/>
  <c r="X229" i="2"/>
  <c r="X37" i="2"/>
  <c r="X139" i="2"/>
  <c r="X189" i="2"/>
  <c r="X35" i="2"/>
  <c r="X53" i="2"/>
  <c r="X289" i="2"/>
  <c r="X137" i="2"/>
  <c r="X39" i="2"/>
  <c r="X181" i="2"/>
  <c r="X272" i="2"/>
  <c r="X280" i="2"/>
  <c r="X151" i="2"/>
  <c r="X282" i="2"/>
  <c r="X31" i="2"/>
  <c r="X5" i="2"/>
  <c r="X162" i="2"/>
  <c r="X163" i="2"/>
  <c r="X177" i="2"/>
  <c r="X81" i="2"/>
  <c r="X241" i="2"/>
  <c r="X48" i="2"/>
  <c r="X77" i="2"/>
  <c r="X223" i="2"/>
  <c r="X255" i="2"/>
  <c r="X214" i="2"/>
  <c r="X133" i="2"/>
  <c r="X224" i="2"/>
  <c r="X234" i="2"/>
  <c r="X72" i="2"/>
  <c r="X66" i="2"/>
  <c r="X218" i="2"/>
  <c r="X97" i="2"/>
  <c r="X242" i="2"/>
  <c r="X140" i="2"/>
  <c r="X45" i="2"/>
  <c r="X204" i="2"/>
  <c r="X206" i="2"/>
  <c r="X236" i="2"/>
  <c r="X190" i="2"/>
  <c r="T309" i="2"/>
  <c r="U309" i="2"/>
  <c r="X258" i="2"/>
  <c r="X293" i="2"/>
  <c r="X70" i="2"/>
  <c r="X297" i="2"/>
  <c r="X98" i="2"/>
  <c r="X201" i="2"/>
  <c r="X9" i="2"/>
  <c r="X211" i="2"/>
  <c r="X84" i="2"/>
  <c r="X88" i="2"/>
  <c r="X180" i="2"/>
  <c r="X113" i="2"/>
  <c r="X296" i="2"/>
  <c r="X186" i="2"/>
  <c r="X89" i="2"/>
  <c r="X108" i="2"/>
  <c r="X13" i="2"/>
  <c r="X61" i="2"/>
  <c r="X155" i="2"/>
  <c r="X290" i="2"/>
  <c r="X64" i="2"/>
  <c r="X210" i="2"/>
  <c r="X153" i="2"/>
  <c r="X259" i="2"/>
  <c r="X264" i="2"/>
  <c r="X215" i="2"/>
  <c r="X252" i="2"/>
  <c r="X78" i="2"/>
  <c r="X212" i="2"/>
  <c r="X32" i="2"/>
  <c r="X197" i="2"/>
  <c r="X114" i="2"/>
  <c r="X34" i="2"/>
  <c r="X156" i="2"/>
  <c r="X104" i="2"/>
  <c r="X127" i="2"/>
  <c r="X92" i="2"/>
  <c r="X237" i="2"/>
  <c r="X49" i="2"/>
  <c r="X261" i="2"/>
  <c r="X166" i="2"/>
  <c r="X291" i="2"/>
  <c r="X102" i="2"/>
  <c r="X245" i="2"/>
  <c r="X191" i="2"/>
  <c r="X128" i="2"/>
  <c r="X275" i="2"/>
  <c r="X116" i="2"/>
  <c r="X52" i="2"/>
  <c r="X249" i="2"/>
  <c r="X202" i="2"/>
  <c r="X226" i="2"/>
  <c r="X232" i="2"/>
  <c r="X145" i="2"/>
  <c r="X74" i="2"/>
  <c r="X10" i="2"/>
  <c r="X295" i="2"/>
  <c r="X265" i="2"/>
  <c r="X17" i="2"/>
  <c r="X266" i="2"/>
  <c r="X11" i="2"/>
  <c r="X147" i="2"/>
  <c r="X134" i="2"/>
  <c r="X182" i="2"/>
  <c r="X44" i="2"/>
  <c r="X142" i="2"/>
  <c r="X73" i="2"/>
  <c r="X194" i="2"/>
  <c r="X159" i="2"/>
  <c r="X57" i="2"/>
  <c r="X132" i="2"/>
  <c r="X209" i="2"/>
  <c r="X47" i="2"/>
  <c r="X82" i="2"/>
  <c r="X150" i="2"/>
  <c r="X157" i="2"/>
  <c r="X50" i="2"/>
  <c r="X75" i="2"/>
  <c r="X233" i="2"/>
  <c r="X87" i="2"/>
  <c r="X271" i="2"/>
  <c r="X172" i="2"/>
  <c r="X273" i="2"/>
  <c r="X285" i="2"/>
  <c r="X169" i="2"/>
  <c r="X46" i="2"/>
  <c r="X20" i="2"/>
  <c r="X278" i="2"/>
  <c r="X42" i="2"/>
  <c r="X170" i="2"/>
  <c r="X54" i="2"/>
  <c r="X109" i="2"/>
  <c r="X131" i="2"/>
  <c r="X173" i="2"/>
  <c r="X200" i="2"/>
  <c r="X123" i="2"/>
  <c r="X111" i="2"/>
  <c r="X19" i="2"/>
  <c r="X279" i="2"/>
  <c r="X27" i="2"/>
  <c r="X203" i="2"/>
  <c r="X51" i="2"/>
  <c r="X103" i="2"/>
  <c r="X178" i="2"/>
  <c r="X96" i="2"/>
  <c r="X80" i="2"/>
  <c r="X33" i="2"/>
  <c r="X101" i="2"/>
  <c r="X62" i="2"/>
  <c r="X144" i="2"/>
  <c r="X239" i="2"/>
  <c r="X262" i="2"/>
  <c r="X107" i="2"/>
  <c r="X24" i="2"/>
  <c r="X168" i="2"/>
  <c r="X136" i="2"/>
  <c r="X247" i="2"/>
  <c r="X94" i="2"/>
  <c r="X240" i="2"/>
  <c r="X231" i="2"/>
  <c r="X246" i="2"/>
  <c r="X251" i="2"/>
  <c r="X129" i="2"/>
  <c r="X118" i="2"/>
  <c r="X185" i="2"/>
  <c r="X196" i="2"/>
  <c r="X248" i="2"/>
  <c r="H69" i="3"/>
  <c r="X175" i="2"/>
  <c r="X115" i="2"/>
  <c r="X38" i="2"/>
  <c r="X90" i="2"/>
  <c r="X95" i="2"/>
  <c r="X85" i="2"/>
  <c r="X41" i="2"/>
  <c r="X269" i="2"/>
  <c r="X198" i="2"/>
  <c r="X270" i="2"/>
  <c r="G48" i="3"/>
  <c r="I48" i="3" s="1"/>
  <c r="G37" i="3"/>
  <c r="I37" i="3" s="1"/>
  <c r="G22" i="3"/>
  <c r="I22" i="3" s="1"/>
  <c r="G58" i="3"/>
  <c r="I58" i="3" s="1"/>
  <c r="G43" i="3"/>
  <c r="I43" i="3" s="1"/>
  <c r="G23" i="3"/>
  <c r="I23" i="3" s="1"/>
  <c r="G45" i="3"/>
  <c r="I45" i="3" s="1"/>
  <c r="G66" i="3"/>
  <c r="I66" i="3" s="1"/>
  <c r="G51" i="3"/>
  <c r="I51" i="3" s="1"/>
  <c r="G24" i="3"/>
  <c r="I24" i="3" s="1"/>
  <c r="G53" i="3"/>
  <c r="I53" i="3" s="1"/>
  <c r="G30" i="3"/>
  <c r="I30" i="3" s="1"/>
  <c r="G59" i="3"/>
  <c r="I59" i="3" s="1"/>
  <c r="G64" i="3"/>
  <c r="I64" i="3" s="1"/>
  <c r="G52" i="3"/>
  <c r="I52" i="3" s="1"/>
  <c r="G36" i="3"/>
  <c r="I36" i="3" s="1"/>
  <c r="G40" i="3"/>
  <c r="I40" i="3" s="1"/>
  <c r="G38" i="3"/>
  <c r="I38" i="3" s="1"/>
  <c r="G25" i="3"/>
  <c r="I25" i="3" s="1"/>
  <c r="G56" i="3"/>
  <c r="I56" i="3" s="1"/>
  <c r="G63" i="3"/>
  <c r="I63" i="3" s="1"/>
  <c r="G46" i="3"/>
  <c r="I46" i="3" s="1"/>
  <c r="G33" i="3"/>
  <c r="I33" i="3" s="1"/>
  <c r="G54" i="3"/>
  <c r="I54" i="3" s="1"/>
  <c r="G41" i="3"/>
  <c r="I41" i="3" s="1"/>
  <c r="G47" i="3"/>
  <c r="I47" i="3" s="1"/>
  <c r="G62" i="3"/>
  <c r="I62" i="3" s="1"/>
  <c r="G18" i="3"/>
  <c r="I18" i="3" s="1"/>
  <c r="G13" i="3"/>
  <c r="I13" i="3" s="1"/>
  <c r="G57" i="3"/>
  <c r="I57" i="3" s="1"/>
  <c r="G26" i="3"/>
  <c r="I26" i="3" s="1"/>
  <c r="G32" i="3"/>
  <c r="I32" i="3" s="1"/>
  <c r="G14" i="3"/>
  <c r="I14" i="3" s="1"/>
  <c r="G65" i="3"/>
  <c r="I65" i="3" s="1"/>
  <c r="G34" i="3"/>
  <c r="I34" i="3" s="1"/>
  <c r="G19" i="3"/>
  <c r="I19" i="3" s="1"/>
  <c r="P2" i="3"/>
  <c r="R2" i="3" s="1"/>
  <c r="G177" i="1"/>
  <c r="I177" i="1" s="1"/>
  <c r="G44" i="1"/>
  <c r="I44" i="1" s="1"/>
  <c r="G206" i="1"/>
  <c r="I206" i="1" s="1"/>
  <c r="G83" i="1"/>
  <c r="I83" i="1" s="1"/>
  <c r="G132" i="1"/>
  <c r="I132" i="1" s="1"/>
  <c r="G256" i="1"/>
  <c r="I256" i="1" s="1"/>
  <c r="G263" i="1"/>
  <c r="I263" i="1" s="1"/>
  <c r="G181" i="1"/>
  <c r="I181" i="1" s="1"/>
  <c r="G57" i="1"/>
  <c r="I57" i="1" s="1"/>
  <c r="G260" i="1"/>
  <c r="I260" i="1" s="1"/>
  <c r="G285" i="1"/>
  <c r="I285" i="1" s="1"/>
  <c r="G157" i="1"/>
  <c r="I157" i="1" s="1"/>
  <c r="G315" i="1"/>
  <c r="I315" i="1" s="1"/>
  <c r="G72" i="1"/>
  <c r="I72" i="1" s="1"/>
  <c r="G20" i="1"/>
  <c r="I20" i="1" s="1"/>
  <c r="G269" i="1"/>
  <c r="I269" i="1" s="1"/>
  <c r="G261" i="1"/>
  <c r="I261" i="1" s="1"/>
  <c r="G28" i="1"/>
  <c r="I28" i="1" s="1"/>
  <c r="G102" i="1"/>
  <c r="I102" i="1" s="1"/>
  <c r="G153" i="1"/>
  <c r="I153" i="1" s="1"/>
  <c r="G133" i="1"/>
  <c r="I133" i="1" s="1"/>
  <c r="G294" i="1"/>
  <c r="I294" i="1" s="1"/>
  <c r="G23" i="1"/>
  <c r="I23" i="1" s="1"/>
  <c r="G264" i="1"/>
  <c r="I264" i="1" s="1"/>
  <c r="G295" i="1"/>
  <c r="I295" i="1" s="1"/>
  <c r="G234" i="1"/>
  <c r="I234" i="1" s="1"/>
  <c r="G137" i="1"/>
  <c r="I137" i="1" s="1"/>
  <c r="G46" i="1"/>
  <c r="I46" i="1" s="1"/>
  <c r="G53" i="1"/>
  <c r="I53" i="1" s="1"/>
  <c r="G286" i="1"/>
  <c r="I286" i="1" s="1"/>
  <c r="G50" i="1"/>
  <c r="I50" i="1" s="1"/>
  <c r="G120" i="1"/>
  <c r="I120" i="1" s="1"/>
  <c r="G182" i="1"/>
  <c r="I182" i="1" s="1"/>
  <c r="G142" i="1"/>
  <c r="I142" i="1" s="1"/>
  <c r="G54" i="1"/>
  <c r="I54" i="1" s="1"/>
  <c r="G280" i="1"/>
  <c r="I280" i="1" s="1"/>
  <c r="G249" i="1"/>
  <c r="I249" i="1" s="1"/>
  <c r="G305" i="1"/>
  <c r="I305" i="1" s="1"/>
  <c r="G202" i="1"/>
  <c r="I202" i="1" s="1"/>
  <c r="G108" i="1"/>
  <c r="I108" i="1" s="1"/>
  <c r="G225" i="1"/>
  <c r="I225" i="1" s="1"/>
  <c r="G122" i="1"/>
  <c r="I122" i="1" s="1"/>
  <c r="G31" i="1"/>
  <c r="I31" i="1" s="1"/>
  <c r="G232" i="1"/>
  <c r="I232" i="1" s="1"/>
  <c r="G104" i="1"/>
  <c r="I104" i="1" s="1"/>
  <c r="G199" i="1"/>
  <c r="I199" i="1" s="1"/>
  <c r="G75" i="1"/>
  <c r="I75" i="1" s="1"/>
  <c r="G219" i="1"/>
  <c r="I219" i="1" s="1"/>
  <c r="G207" i="1"/>
  <c r="I207" i="1" s="1"/>
  <c r="G220" i="1"/>
  <c r="I220" i="1" s="1"/>
  <c r="G93" i="1"/>
  <c r="I93" i="1" s="1"/>
  <c r="G111" i="1"/>
  <c r="I111" i="1" s="1"/>
  <c r="G196" i="1"/>
  <c r="I196" i="1" s="1"/>
  <c r="G69" i="1"/>
  <c r="I69" i="1" s="1"/>
  <c r="G259" i="1"/>
  <c r="I259" i="1" s="1"/>
  <c r="G298" i="1"/>
  <c r="I298" i="1" s="1"/>
  <c r="G30" i="1"/>
  <c r="I30" i="1" s="1"/>
  <c r="G59" i="1"/>
  <c r="I59" i="1" s="1"/>
  <c r="G135" i="1"/>
  <c r="I135" i="1" s="1"/>
  <c r="G289" i="1"/>
  <c r="I289" i="1" s="1"/>
  <c r="G174" i="1"/>
  <c r="I174" i="1" s="1"/>
  <c r="G88" i="1"/>
  <c r="I88" i="1" s="1"/>
  <c r="G311" i="1"/>
  <c r="I311" i="1" s="1"/>
  <c r="G210" i="1"/>
  <c r="I210" i="1" s="1"/>
  <c r="G107" i="1"/>
  <c r="I107" i="1" s="1"/>
  <c r="G303" i="1"/>
  <c r="I303" i="1" s="1"/>
  <c r="G212" i="1"/>
  <c r="I212" i="1" s="1"/>
  <c r="G306" i="1"/>
  <c r="I306" i="1" s="1"/>
  <c r="G171" i="1"/>
  <c r="I171" i="1" s="1"/>
  <c r="G51" i="1"/>
  <c r="I51" i="1" s="1"/>
  <c r="G178" i="1"/>
  <c r="I178" i="1" s="1"/>
  <c r="G168" i="1"/>
  <c r="I168" i="1" s="1"/>
  <c r="G198" i="1"/>
  <c r="I198" i="1" s="1"/>
  <c r="G64" i="1"/>
  <c r="I64" i="1" s="1"/>
  <c r="G63" i="1"/>
  <c r="I63" i="1" s="1"/>
  <c r="G138" i="1"/>
  <c r="I138" i="1" s="1"/>
  <c r="G213" i="1"/>
  <c r="I213" i="1" s="1"/>
  <c r="G36" i="1"/>
  <c r="I36" i="1" s="1"/>
  <c r="G154" i="1"/>
  <c r="I154" i="1" s="1"/>
  <c r="G204" i="1"/>
  <c r="I204" i="1" s="1"/>
  <c r="G224" i="1"/>
  <c r="I224" i="1" s="1"/>
  <c r="G247" i="1"/>
  <c r="I247" i="1" s="1"/>
  <c r="G26" i="1"/>
  <c r="I26" i="1" s="1"/>
  <c r="G90" i="1"/>
  <c r="I90" i="1" s="1"/>
  <c r="G73" i="1"/>
  <c r="I73" i="1" s="1"/>
  <c r="G310" i="1"/>
  <c r="I310" i="1" s="1"/>
  <c r="G304" i="1"/>
  <c r="I304" i="1" s="1"/>
  <c r="G201" i="1"/>
  <c r="I201" i="1" s="1"/>
  <c r="G100" i="1"/>
  <c r="I100" i="1" s="1"/>
  <c r="G287" i="1"/>
  <c r="I287" i="1" s="1"/>
  <c r="G200" i="1"/>
  <c r="I200" i="1" s="1"/>
  <c r="G292" i="1"/>
  <c r="I292" i="1" s="1"/>
  <c r="G161" i="1"/>
  <c r="I161" i="1" s="1"/>
  <c r="G41" i="1"/>
  <c r="I41" i="1" s="1"/>
  <c r="G148" i="1"/>
  <c r="I148" i="1" s="1"/>
  <c r="G189" i="1"/>
  <c r="I189" i="1" s="1"/>
  <c r="G58" i="1"/>
  <c r="I58" i="1" s="1"/>
  <c r="G301" i="1"/>
  <c r="I301" i="1" s="1"/>
  <c r="G49" i="1"/>
  <c r="I49" i="1" s="1"/>
  <c r="G119" i="1"/>
  <c r="I119" i="1" s="1"/>
  <c r="G184" i="1"/>
  <c r="I184" i="1" s="1"/>
  <c r="G309" i="1"/>
  <c r="I309" i="1" s="1"/>
  <c r="G21" i="1"/>
  <c r="I21" i="1" s="1"/>
  <c r="G99" i="1"/>
  <c r="I99" i="1" s="1"/>
  <c r="G176" i="1"/>
  <c r="I176" i="1" s="1"/>
  <c r="G175" i="1"/>
  <c r="I175" i="1" s="1"/>
  <c r="G223" i="1"/>
  <c r="I223" i="1" s="1"/>
  <c r="G71" i="1"/>
  <c r="I71" i="1" s="1"/>
  <c r="G273" i="1"/>
  <c r="I273" i="1" s="1"/>
  <c r="G158" i="1"/>
  <c r="I158" i="1" s="1"/>
  <c r="G61" i="1"/>
  <c r="I61" i="1" s="1"/>
  <c r="G279" i="1"/>
  <c r="I279" i="1" s="1"/>
  <c r="G288" i="1"/>
  <c r="I288" i="1" s="1"/>
  <c r="G187" i="1"/>
  <c r="I187" i="1" s="1"/>
  <c r="G87" i="1"/>
  <c r="I87" i="1" s="1"/>
  <c r="G255" i="1"/>
  <c r="I255" i="1" s="1"/>
  <c r="G307" i="1"/>
  <c r="I307" i="1" s="1"/>
  <c r="G183" i="1"/>
  <c r="I183" i="1" s="1"/>
  <c r="G267" i="1"/>
  <c r="I267" i="1" s="1"/>
  <c r="G141" i="1"/>
  <c r="I141" i="1" s="1"/>
  <c r="G19" i="1"/>
  <c r="I19" i="1" s="1"/>
  <c r="G139" i="1"/>
  <c r="I139" i="1" s="1"/>
  <c r="G302" i="1"/>
  <c r="I302" i="1" s="1"/>
  <c r="G170" i="1"/>
  <c r="I170" i="1" s="1"/>
  <c r="G37" i="1"/>
  <c r="I37" i="1" s="1"/>
  <c r="G250" i="1"/>
  <c r="I250" i="1" s="1"/>
  <c r="G92" i="1"/>
  <c r="I92" i="1" s="1"/>
  <c r="G134" i="1"/>
  <c r="I134" i="1" s="1"/>
  <c r="G236" i="1"/>
  <c r="I236" i="1" s="1"/>
  <c r="G68" i="1"/>
  <c r="I68" i="1" s="1"/>
  <c r="G126" i="1"/>
  <c r="I126" i="1" s="1"/>
  <c r="G118" i="1"/>
  <c r="I118" i="1" s="1"/>
  <c r="G167" i="1"/>
  <c r="I167" i="1" s="1"/>
  <c r="G246" i="1"/>
  <c r="I246" i="1" s="1"/>
  <c r="G43" i="1"/>
  <c r="I43" i="1" s="1"/>
  <c r="G257" i="1"/>
  <c r="I257" i="1" s="1"/>
  <c r="G144" i="1"/>
  <c r="I144" i="1" s="1"/>
  <c r="G48" i="1"/>
  <c r="I48" i="1" s="1"/>
  <c r="G240" i="1"/>
  <c r="I240" i="1" s="1"/>
  <c r="G272" i="1"/>
  <c r="I272" i="1" s="1"/>
  <c r="G173" i="1"/>
  <c r="I173" i="1" s="1"/>
  <c r="G65" i="1"/>
  <c r="I65" i="1" s="1"/>
  <c r="G283" i="1"/>
  <c r="I283" i="1" s="1"/>
  <c r="G293" i="1"/>
  <c r="I293" i="1" s="1"/>
  <c r="G162" i="1"/>
  <c r="I162" i="1" s="1"/>
  <c r="G242" i="1"/>
  <c r="I242" i="1" s="1"/>
  <c r="G124" i="1"/>
  <c r="I124" i="1" s="1"/>
  <c r="G277" i="1"/>
  <c r="I277" i="1" s="1"/>
  <c r="G150" i="1"/>
  <c r="I150" i="1" s="1"/>
  <c r="G18" i="1"/>
  <c r="I18" i="1" s="1"/>
  <c r="G208" i="1"/>
  <c r="I208" i="1" s="1"/>
  <c r="G313" i="1"/>
  <c r="I313" i="1" s="1"/>
  <c r="G62" i="1"/>
  <c r="I62" i="1" s="1"/>
  <c r="G89" i="1"/>
  <c r="I89" i="1" s="1"/>
  <c r="G155" i="1"/>
  <c r="I155" i="1" s="1"/>
  <c r="G308" i="1"/>
  <c r="I308" i="1" s="1"/>
  <c r="G35" i="1"/>
  <c r="I35" i="1" s="1"/>
  <c r="G79" i="1"/>
  <c r="I79" i="1" s="1"/>
  <c r="G191" i="1"/>
  <c r="I191" i="1" s="1"/>
  <c r="G245" i="1"/>
  <c r="I245" i="1" s="1"/>
  <c r="G25" i="1"/>
  <c r="I25" i="1" s="1"/>
  <c r="G226" i="1"/>
  <c r="I226" i="1" s="1"/>
  <c r="G123" i="1"/>
  <c r="I123" i="1" s="1"/>
  <c r="G24" i="1"/>
  <c r="I24" i="1" s="1"/>
  <c r="G248" i="1"/>
  <c r="I248" i="1" s="1"/>
  <c r="G143" i="1"/>
  <c r="I143" i="1" s="1"/>
  <c r="G47" i="1"/>
  <c r="I47" i="1" s="1"/>
  <c r="G253" i="1"/>
  <c r="I253" i="1" s="1"/>
  <c r="G125" i="1"/>
  <c r="I125" i="1" s="1"/>
  <c r="G221" i="1"/>
  <c r="I221" i="1" s="1"/>
  <c r="G95" i="1"/>
  <c r="I95" i="1" s="1"/>
  <c r="G262" i="1"/>
  <c r="I262" i="1" s="1"/>
  <c r="G17" i="1"/>
  <c r="I17" i="1" s="1"/>
  <c r="G275" i="1"/>
  <c r="I275" i="1" s="1"/>
  <c r="G241" i="1"/>
  <c r="I241" i="1" s="1"/>
  <c r="G121" i="1"/>
  <c r="I121" i="1" s="1"/>
  <c r="G149" i="1"/>
  <c r="I149" i="1" s="1"/>
  <c r="G238" i="1"/>
  <c r="I238" i="1" s="1"/>
  <c r="G42" i="1"/>
  <c r="I42" i="1" s="1"/>
  <c r="G235" i="1"/>
  <c r="I235" i="1" s="1"/>
  <c r="G33" i="1"/>
  <c r="I33" i="1" s="1"/>
  <c r="G77" i="1"/>
  <c r="I77" i="1" s="1"/>
  <c r="G91" i="1"/>
  <c r="I91" i="1" s="1"/>
  <c r="G163" i="1"/>
  <c r="I163" i="1" s="1"/>
  <c r="G233" i="1"/>
  <c r="I233" i="1" s="1"/>
  <c r="G114" i="1"/>
  <c r="I114" i="1" s="1"/>
  <c r="G211" i="1"/>
  <c r="I211" i="1" s="1"/>
  <c r="G239" i="1"/>
  <c r="I239" i="1" s="1"/>
  <c r="G112" i="1"/>
  <c r="I112" i="1" s="1"/>
  <c r="G131" i="1"/>
  <c r="I131" i="1" s="1"/>
  <c r="G270" i="1"/>
  <c r="I270" i="1" s="1"/>
  <c r="G22" i="1"/>
  <c r="I22" i="1" s="1"/>
  <c r="G205" i="1"/>
  <c r="I205" i="1" s="1"/>
  <c r="G299" i="1"/>
  <c r="I299" i="1" s="1"/>
  <c r="G312" i="1"/>
  <c r="I312" i="1" s="1"/>
  <c r="G218" i="1"/>
  <c r="I218" i="1" s="1"/>
  <c r="G116" i="1"/>
  <c r="I116" i="1" s="1"/>
  <c r="G129" i="1"/>
  <c r="I129" i="1" s="1"/>
  <c r="G38" i="1"/>
  <c r="I38" i="1" s="1"/>
  <c r="G244" i="1"/>
  <c r="I244" i="1" s="1"/>
  <c r="G85" i="1"/>
  <c r="I85" i="1" s="1"/>
  <c r="G228" i="1"/>
  <c r="I228" i="1" s="1"/>
  <c r="G230" i="1"/>
  <c r="I230" i="1" s="1"/>
  <c r="G216" i="1"/>
  <c r="I216" i="1" s="1"/>
  <c r="G86" i="1"/>
  <c r="I86" i="1" s="1"/>
  <c r="G140" i="1"/>
  <c r="I140" i="1" s="1"/>
  <c r="G290" i="1"/>
  <c r="I290" i="1" s="1"/>
  <c r="G222" i="1"/>
  <c r="I222" i="1" s="1"/>
  <c r="G55" i="1"/>
  <c r="I55" i="1" s="1"/>
  <c r="G258" i="1"/>
  <c r="I258" i="1" s="1"/>
  <c r="G156" i="1"/>
  <c r="I156" i="1" s="1"/>
  <c r="G160" i="1"/>
  <c r="I160" i="1" s="1"/>
  <c r="G186" i="1"/>
  <c r="I186" i="1" s="1"/>
  <c r="G314" i="1"/>
  <c r="I314" i="1" s="1"/>
  <c r="G278" i="1"/>
  <c r="I278" i="1" s="1"/>
  <c r="G268" i="1"/>
  <c r="I268" i="1" s="1"/>
  <c r="G115" i="1"/>
  <c r="I115" i="1" s="1"/>
  <c r="G66" i="1"/>
  <c r="I66" i="1" s="1"/>
  <c r="G97" i="1"/>
  <c r="I97" i="1" s="1"/>
  <c r="G70" i="1"/>
  <c r="I70" i="1" s="1"/>
  <c r="G40" i="1"/>
  <c r="I40" i="1" s="1"/>
  <c r="G146" i="1"/>
  <c r="I146" i="1" s="1"/>
  <c r="G109" i="1"/>
  <c r="I109" i="1" s="1"/>
  <c r="G34" i="1"/>
  <c r="I34" i="1" s="1"/>
  <c r="G282" i="1"/>
  <c r="I282" i="1" s="1"/>
  <c r="G284" i="1"/>
  <c r="I284" i="1" s="1"/>
  <c r="G74" i="1"/>
  <c r="I74" i="1" s="1"/>
  <c r="G128" i="1"/>
  <c r="I128" i="1" s="1"/>
  <c r="G252" i="1"/>
  <c r="I252" i="1" s="1"/>
  <c r="G169" i="1"/>
  <c r="I169" i="1" s="1"/>
  <c r="G45" i="1"/>
  <c r="I45" i="1" s="1"/>
  <c r="G237" i="1"/>
  <c r="I237" i="1" s="1"/>
  <c r="G188" i="1"/>
  <c r="I188" i="1" s="1"/>
  <c r="G316" i="1"/>
  <c r="I316" i="1" s="1"/>
  <c r="G271" i="1"/>
  <c r="I271" i="1" s="1"/>
  <c r="G151" i="1"/>
  <c r="I151" i="1" s="1"/>
  <c r="G101" i="1"/>
  <c r="I101" i="1" s="1"/>
  <c r="G185" i="1"/>
  <c r="I185" i="1" s="1"/>
  <c r="G96" i="1"/>
  <c r="I96" i="1" s="1"/>
  <c r="G52" i="1"/>
  <c r="I52" i="1" s="1"/>
  <c r="G229" i="1"/>
  <c r="I229" i="1" s="1"/>
  <c r="G209" i="1"/>
  <c r="I209" i="1" s="1"/>
  <c r="G300" i="1"/>
  <c r="I300" i="1" s="1"/>
  <c r="G29" i="1"/>
  <c r="I29" i="1" s="1"/>
  <c r="G165" i="1"/>
  <c r="I165" i="1" s="1"/>
  <c r="G130" i="1"/>
  <c r="I130" i="1" s="1"/>
  <c r="G215" i="1"/>
  <c r="I215" i="1" s="1"/>
  <c r="G27" i="1"/>
  <c r="I27" i="1" s="1"/>
  <c r="G197" i="1"/>
  <c r="I197" i="1" s="1"/>
  <c r="G190" i="1"/>
  <c r="I190" i="1" s="1"/>
  <c r="G80" i="1"/>
  <c r="I80" i="1" s="1"/>
  <c r="G94" i="1"/>
  <c r="I94" i="1" s="1"/>
  <c r="G136" i="1"/>
  <c r="I136" i="1" s="1"/>
  <c r="G214" i="1"/>
  <c r="I214" i="1" s="1"/>
  <c r="G117" i="1"/>
  <c r="I117" i="1" s="1"/>
  <c r="G276" i="1"/>
  <c r="I276" i="1" s="1"/>
  <c r="G145" i="1"/>
  <c r="I145" i="1" s="1"/>
  <c r="G106" i="1"/>
  <c r="I106" i="1" s="1"/>
  <c r="G98" i="1"/>
  <c r="I98" i="1" s="1"/>
  <c r="G251" i="1"/>
  <c r="I251" i="1" s="1"/>
  <c r="G67" i="1"/>
  <c r="I67" i="1" s="1"/>
  <c r="G180" i="1"/>
  <c r="I180" i="1" s="1"/>
  <c r="G274" i="1"/>
  <c r="I274" i="1" s="1"/>
  <c r="G147" i="1"/>
  <c r="I147" i="1" s="1"/>
  <c r="G105" i="1"/>
  <c r="I105" i="1" s="1"/>
  <c r="G82" i="1"/>
  <c r="I82" i="1" s="1"/>
  <c r="G266" i="1"/>
  <c r="I266" i="1" s="1"/>
  <c r="G103" i="1"/>
  <c r="I103" i="1" s="1"/>
  <c r="G195" i="1"/>
  <c r="I195" i="1" s="1"/>
  <c r="G152" i="1"/>
  <c r="I152" i="1" s="1"/>
  <c r="G227" i="1"/>
  <c r="I227" i="1" s="1"/>
  <c r="G127" i="1"/>
  <c r="I127" i="1" s="1"/>
  <c r="G110" i="1"/>
  <c r="I110" i="1" s="1"/>
  <c r="G291" i="1"/>
  <c r="I291" i="1" s="1"/>
  <c r="G113" i="1"/>
  <c r="I113" i="1" s="1"/>
  <c r="G217" i="1"/>
  <c r="I217" i="1" s="1"/>
  <c r="G166" i="1"/>
  <c r="I166" i="1" s="1"/>
  <c r="E13" i="1"/>
  <c r="T286" i="2"/>
  <c r="T126" i="2"/>
  <c r="T133" i="2"/>
  <c r="T166" i="2"/>
  <c r="T64" i="2"/>
  <c r="T61" i="2"/>
  <c r="T266" i="2"/>
  <c r="T176" i="2"/>
  <c r="T215" i="2"/>
  <c r="T139" i="2"/>
  <c r="T41" i="2"/>
  <c r="T243" i="2"/>
  <c r="T53" i="2"/>
  <c r="T256" i="2"/>
  <c r="T269" i="2"/>
  <c r="T110" i="2"/>
  <c r="T91" i="2"/>
  <c r="T260" i="2"/>
  <c r="T178" i="2"/>
  <c r="T32" i="2"/>
  <c r="T238" i="2"/>
  <c r="T116" i="2"/>
  <c r="T59" i="2"/>
  <c r="T104" i="2"/>
  <c r="T70" i="2"/>
  <c r="T298" i="2"/>
  <c r="T235" i="2"/>
  <c r="T160" i="2"/>
  <c r="T82" i="2"/>
  <c r="T46" i="2"/>
  <c r="T128" i="2"/>
  <c r="T106" i="2"/>
  <c r="T92" i="2"/>
  <c r="T88" i="2"/>
  <c r="T85" i="2"/>
  <c r="T173" i="2"/>
  <c r="T261" i="2"/>
  <c r="T57" i="2"/>
  <c r="T202" i="2"/>
  <c r="T219" i="2"/>
  <c r="T94" i="2"/>
  <c r="T100" i="2"/>
  <c r="T213" i="2"/>
  <c r="T268" i="2"/>
  <c r="T264" i="2"/>
  <c r="T49" i="2"/>
  <c r="T134" i="2"/>
  <c r="T52" i="2"/>
  <c r="T132" i="2"/>
  <c r="T168" i="2"/>
  <c r="T101" i="2"/>
  <c r="T68" i="2"/>
  <c r="T36" i="2"/>
  <c r="T19" i="2"/>
  <c r="T249" i="2"/>
  <c r="T240" i="2"/>
  <c r="T205" i="2"/>
  <c r="T170" i="2"/>
  <c r="T155" i="2"/>
  <c r="T48" i="2"/>
  <c r="T237" i="2"/>
  <c r="T145" i="2"/>
  <c r="T263" i="2"/>
  <c r="T18" i="2"/>
  <c r="T251" i="2"/>
  <c r="T87" i="2"/>
  <c r="T89" i="2"/>
  <c r="T47" i="2"/>
  <c r="T285" i="2"/>
  <c r="T273" i="2"/>
  <c r="T71" i="2"/>
  <c r="T97" i="2"/>
  <c r="T105" i="2"/>
  <c r="T114" i="2"/>
  <c r="T281" i="2"/>
  <c r="T187" i="2"/>
  <c r="T287" i="2"/>
  <c r="T26" i="2"/>
  <c r="T35" i="2"/>
  <c r="T43" i="2"/>
  <c r="T278" i="2"/>
  <c r="T50" i="2"/>
  <c r="T73" i="2"/>
  <c r="T180" i="2"/>
  <c r="T190" i="2"/>
  <c r="T10" i="2"/>
  <c r="T121" i="2"/>
  <c r="T277" i="2"/>
  <c r="T141" i="2"/>
  <c r="T118" i="2"/>
  <c r="T14" i="2"/>
  <c r="T297" i="2"/>
  <c r="T196" i="2"/>
  <c r="T271" i="2"/>
  <c r="T75" i="2"/>
  <c r="T183" i="2"/>
  <c r="T192" i="2"/>
  <c r="T246" i="2"/>
  <c r="T112" i="2"/>
  <c r="T164" i="2"/>
  <c r="T124" i="2"/>
  <c r="T22" i="2"/>
  <c r="T375" i="2"/>
  <c r="T327" i="2"/>
  <c r="T386" i="2"/>
  <c r="T338" i="2"/>
  <c r="T396" i="2"/>
  <c r="T349" i="2"/>
  <c r="T302" i="2"/>
  <c r="T360" i="2"/>
  <c r="T324" i="2"/>
  <c r="T304" i="2"/>
  <c r="T79" i="2"/>
  <c r="T131" i="2"/>
  <c r="T95" i="2"/>
  <c r="T4" i="2"/>
  <c r="T129" i="2"/>
  <c r="T280" i="2"/>
  <c r="T265" i="2"/>
  <c r="T223" i="2"/>
  <c r="T29" i="2"/>
  <c r="T245" i="2"/>
  <c r="T39" i="2"/>
  <c r="T147" i="2"/>
  <c r="T108" i="2"/>
  <c r="T199" i="2"/>
  <c r="T254" i="2"/>
  <c r="T258" i="2"/>
  <c r="T203" i="2"/>
  <c r="T272" i="2"/>
  <c r="T34" i="2"/>
  <c r="T198" i="2"/>
  <c r="T222" i="2"/>
  <c r="T9" i="2"/>
  <c r="T270" i="2"/>
  <c r="T20" i="2"/>
  <c r="T291" i="2"/>
  <c r="T282" i="2"/>
  <c r="T78" i="2"/>
  <c r="T81" i="2"/>
  <c r="T151" i="2"/>
  <c r="T244" i="2"/>
  <c r="T30" i="2"/>
  <c r="T293" i="2"/>
  <c r="T162" i="2"/>
  <c r="T185" i="2"/>
  <c r="T93" i="2"/>
  <c r="T54" i="2"/>
  <c r="T150" i="2"/>
  <c r="T16" i="2"/>
  <c r="T17" i="2"/>
  <c r="T125" i="2"/>
  <c r="T184" i="2"/>
  <c r="T15" i="2"/>
  <c r="T63" i="2"/>
  <c r="T158" i="2"/>
  <c r="T37" i="2"/>
  <c r="T208" i="2"/>
  <c r="T84" i="2"/>
  <c r="T194" i="2"/>
  <c r="T21" i="2"/>
  <c r="T394" i="2"/>
  <c r="T347" i="2"/>
  <c r="T300" i="2"/>
  <c r="T358" i="2"/>
  <c r="T310" i="2"/>
  <c r="T369" i="2"/>
  <c r="T321" i="2"/>
  <c r="T380" i="2"/>
  <c r="T312" i="2"/>
  <c r="T294" i="2"/>
  <c r="T221" i="2"/>
  <c r="T169" i="2"/>
  <c r="T214" i="2"/>
  <c r="T274" i="2"/>
  <c r="T248" i="2"/>
  <c r="T296" i="2"/>
  <c r="T210" i="2"/>
  <c r="T229" i="2"/>
  <c r="T56" i="2"/>
  <c r="T148" i="2"/>
  <c r="T197" i="2"/>
  <c r="T27" i="2"/>
  <c r="T76" i="2"/>
  <c r="T253" i="2"/>
  <c r="T127" i="2"/>
  <c r="T239" i="2"/>
  <c r="T174" i="2"/>
  <c r="T227" i="2"/>
  <c r="T6" i="2"/>
  <c r="T58" i="2"/>
  <c r="T225" i="2"/>
  <c r="T38" i="2"/>
  <c r="T3" i="2"/>
  <c r="T140" i="2"/>
  <c r="T33" i="2"/>
  <c r="T236" i="2"/>
  <c r="T2" i="2"/>
  <c r="T209" i="2"/>
  <c r="T51" i="2"/>
  <c r="T24" i="2"/>
  <c r="T363" i="2"/>
  <c r="T307" i="2"/>
  <c r="T401" i="2"/>
  <c r="T346" i="2"/>
  <c r="T385" i="2"/>
  <c r="T329" i="2"/>
  <c r="T368" i="2"/>
  <c r="T308" i="2"/>
  <c r="T103" i="2"/>
  <c r="T177" i="2"/>
  <c r="T149" i="2"/>
  <c r="T217" i="2"/>
  <c r="T130" i="2"/>
  <c r="T179" i="2"/>
  <c r="T72" i="2"/>
  <c r="T283" i="2"/>
  <c r="T31" i="2"/>
  <c r="T69" i="2"/>
  <c r="T262" i="2"/>
  <c r="T211" i="2"/>
  <c r="T359" i="2"/>
  <c r="T303" i="2"/>
  <c r="T397" i="2"/>
  <c r="T342" i="2"/>
  <c r="T381" i="2"/>
  <c r="T325" i="2"/>
  <c r="T364" i="2"/>
  <c r="T171" i="2"/>
  <c r="T292" i="2"/>
  <c r="T216" i="2"/>
  <c r="T186" i="2"/>
  <c r="T12" i="2"/>
  <c r="T207" i="2"/>
  <c r="T172" i="2"/>
  <c r="T224" i="2"/>
  <c r="T242" i="2"/>
  <c r="T204" i="2"/>
  <c r="T156" i="2"/>
  <c r="T111" i="2"/>
  <c r="T259" i="2"/>
  <c r="T102" i="2"/>
  <c r="T163" i="2"/>
  <c r="T122" i="2"/>
  <c r="T44" i="2"/>
  <c r="T99" i="2"/>
  <c r="T295" i="2"/>
  <c r="T195" i="2"/>
  <c r="T136" i="2"/>
  <c r="T351" i="2"/>
  <c r="T390" i="2"/>
  <c r="T330" i="2"/>
  <c r="T373" i="2"/>
  <c r="T313" i="2"/>
  <c r="T352" i="2"/>
  <c r="T146" i="2"/>
  <c r="T107" i="2"/>
  <c r="T77" i="2"/>
  <c r="T42" i="2"/>
  <c r="T181" i="2"/>
  <c r="T144" i="2"/>
  <c r="T143" i="2"/>
  <c r="T117" i="2"/>
  <c r="T123" i="2"/>
  <c r="T74" i="2"/>
  <c r="T402" i="2"/>
  <c r="T343" i="2"/>
  <c r="T382" i="2"/>
  <c r="T326" i="2"/>
  <c r="T365" i="2"/>
  <c r="T403" i="2"/>
  <c r="T348" i="2"/>
  <c r="T332" i="2"/>
  <c r="T220" i="2"/>
  <c r="T247" i="2"/>
  <c r="T226" i="2"/>
  <c r="T276" i="2"/>
  <c r="T289" i="2"/>
  <c r="T228" i="2"/>
  <c r="T230" i="2"/>
  <c r="T398" i="2"/>
  <c r="T339" i="2"/>
  <c r="T378" i="2"/>
  <c r="T322" i="2"/>
  <c r="T361" i="2"/>
  <c r="T305" i="2"/>
  <c r="T399" i="2"/>
  <c r="T344" i="2"/>
  <c r="T316" i="2"/>
  <c r="T138" i="2"/>
  <c r="T175" i="2"/>
  <c r="T182" i="2"/>
  <c r="T60" i="2"/>
  <c r="T137" i="2"/>
  <c r="T241" i="2"/>
  <c r="T232" i="2"/>
  <c r="T62" i="2"/>
  <c r="T120" i="2"/>
  <c r="T212" i="2"/>
  <c r="T7" i="2"/>
  <c r="T383" i="2"/>
  <c r="T323" i="2"/>
  <c r="T366" i="2"/>
  <c r="T306" i="2"/>
  <c r="T404" i="2"/>
  <c r="T345" i="2"/>
  <c r="T388" i="2"/>
  <c r="T336" i="2"/>
  <c r="T135" i="2"/>
  <c r="T320" i="2"/>
  <c r="T384" i="2"/>
  <c r="T341" i="2"/>
  <c r="T379" i="2"/>
  <c r="T188" i="2"/>
  <c r="T11" i="2"/>
  <c r="T80" i="2"/>
  <c r="T13" i="2"/>
  <c r="T391" i="2"/>
  <c r="T353" i="2"/>
  <c r="T314" i="2"/>
  <c r="T387" i="2"/>
  <c r="T167" i="2"/>
  <c r="T23" i="2"/>
  <c r="T218" i="2"/>
  <c r="T189" i="2"/>
  <c r="T165" i="2"/>
  <c r="T193" i="2"/>
  <c r="T5" i="2"/>
  <c r="T231" i="2"/>
  <c r="T377" i="2"/>
  <c r="T334" i="2"/>
  <c r="T98" i="2"/>
  <c r="T257" i="2"/>
  <c r="T201" i="2"/>
  <c r="T154" i="2"/>
  <c r="T301" i="2"/>
  <c r="T389" i="2"/>
  <c r="T350" i="2"/>
  <c r="T311" i="2"/>
  <c r="T45" i="2"/>
  <c r="T152" i="2"/>
  <c r="T288" i="2"/>
  <c r="T233" i="2"/>
  <c r="T392" i="2"/>
  <c r="T354" i="2"/>
  <c r="T315" i="2"/>
  <c r="T86" i="2"/>
  <c r="T290" i="2"/>
  <c r="T109" i="2"/>
  <c r="T157" i="2"/>
  <c r="T252" i="2"/>
  <c r="T400" i="2"/>
  <c r="T362" i="2"/>
  <c r="T319" i="2"/>
  <c r="T142" i="2"/>
  <c r="T191" i="2"/>
  <c r="T66" i="2"/>
  <c r="T113" i="2"/>
  <c r="T153" i="2"/>
  <c r="T328" i="2"/>
  <c r="T370" i="2"/>
  <c r="T331" i="2"/>
  <c r="T119" i="2"/>
  <c r="T65" i="2"/>
  <c r="T206" i="2"/>
  <c r="T25" i="2"/>
  <c r="T267" i="2"/>
  <c r="T340" i="2"/>
  <c r="T374" i="2"/>
  <c r="T335" i="2"/>
  <c r="H318" i="1"/>
  <c r="T250" i="2"/>
  <c r="T275" i="2"/>
  <c r="T255" i="2"/>
  <c r="T28" i="2"/>
  <c r="I246" i="2"/>
  <c r="I95" i="2"/>
  <c r="I161" i="2"/>
  <c r="I137" i="2"/>
  <c r="I208" i="2"/>
  <c r="I22" i="2"/>
  <c r="I197" i="2"/>
  <c r="I240" i="2"/>
  <c r="I171" i="2"/>
  <c r="I150" i="2"/>
  <c r="I362" i="2"/>
  <c r="I397" i="2"/>
  <c r="I329" i="2"/>
  <c r="I305" i="2"/>
  <c r="I357" i="2"/>
  <c r="I333" i="2"/>
  <c r="I320" i="2"/>
  <c r="I307" i="2"/>
  <c r="I172" i="2"/>
  <c r="I226" i="2"/>
  <c r="I221" i="2"/>
  <c r="I181" i="2"/>
  <c r="I24" i="2"/>
  <c r="I78" i="2"/>
  <c r="I164" i="2"/>
  <c r="I182" i="2"/>
  <c r="I223" i="2"/>
  <c r="I23" i="2"/>
  <c r="I162" i="2"/>
  <c r="I71" i="2"/>
  <c r="I200" i="2"/>
  <c r="I48" i="2"/>
  <c r="I12" i="2"/>
  <c r="I136" i="2"/>
  <c r="I225" i="2"/>
  <c r="I206" i="2"/>
  <c r="I86" i="2"/>
  <c r="I269" i="2"/>
  <c r="I106" i="2"/>
  <c r="I216" i="2"/>
  <c r="I185" i="2"/>
  <c r="I238" i="2"/>
  <c r="I135" i="2"/>
  <c r="I65" i="2"/>
  <c r="I14" i="2"/>
  <c r="I52" i="2"/>
  <c r="I5" i="2"/>
  <c r="I249" i="2"/>
  <c r="I293" i="2"/>
  <c r="I280" i="2"/>
  <c r="I42" i="2"/>
  <c r="I220" i="2"/>
  <c r="I88" i="2"/>
  <c r="I209" i="2"/>
  <c r="I147" i="2"/>
  <c r="I277" i="2"/>
  <c r="I26" i="2"/>
  <c r="I403" i="2"/>
  <c r="I392" i="2"/>
  <c r="I326" i="2"/>
  <c r="I372" i="2"/>
  <c r="I376" i="2"/>
  <c r="I301" i="2"/>
  <c r="I384" i="2"/>
  <c r="I292" i="2"/>
  <c r="I50" i="2"/>
  <c r="I201" i="2"/>
  <c r="I54" i="2"/>
  <c r="I94" i="2"/>
  <c r="I179" i="2"/>
  <c r="I57" i="2"/>
  <c r="I104" i="2"/>
  <c r="I35" i="2"/>
  <c r="I260" i="2"/>
  <c r="I278" i="2"/>
  <c r="I279" i="2"/>
  <c r="I231" i="2"/>
  <c r="I184" i="2"/>
  <c r="I113" i="2"/>
  <c r="I58" i="2"/>
  <c r="I34" i="2"/>
  <c r="I163" i="2"/>
  <c r="I248" i="2"/>
  <c r="I30" i="2"/>
  <c r="I203" i="2"/>
  <c r="I118" i="2"/>
  <c r="I255" i="2"/>
  <c r="I134" i="2"/>
  <c r="I230" i="2"/>
  <c r="I156" i="2"/>
  <c r="I294" i="2"/>
  <c r="I169" i="2"/>
  <c r="I271" i="2"/>
  <c r="I375" i="2"/>
  <c r="I366" i="2"/>
  <c r="I355" i="2"/>
  <c r="I344" i="2"/>
  <c r="I334" i="2"/>
  <c r="I364" i="2"/>
  <c r="I327" i="2"/>
  <c r="I352" i="2"/>
  <c r="I359" i="2"/>
  <c r="I383" i="2"/>
  <c r="I148" i="2"/>
  <c r="I194" i="2"/>
  <c r="I43" i="2"/>
  <c r="I265" i="2"/>
  <c r="I198" i="2"/>
  <c r="I155" i="2"/>
  <c r="I191" i="2"/>
  <c r="I283" i="2"/>
  <c r="I251" i="2"/>
  <c r="I61" i="2"/>
  <c r="I119" i="2"/>
  <c r="I187" i="2"/>
  <c r="I64" i="2"/>
  <c r="I56" i="2"/>
  <c r="I165" i="2"/>
  <c r="I96" i="2"/>
  <c r="I378" i="2"/>
  <c r="I351" i="2"/>
  <c r="I291" i="2"/>
  <c r="I215" i="2"/>
  <c r="I254" i="2"/>
  <c r="I17" i="2"/>
  <c r="I4" i="2"/>
  <c r="I70" i="2"/>
  <c r="I281" i="2"/>
  <c r="I288" i="2"/>
  <c r="I192" i="2"/>
  <c r="I196" i="2"/>
  <c r="M262" i="2"/>
  <c r="E31" i="2" l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I69" i="3"/>
  <c r="G254" i="1"/>
  <c r="I254" i="1" s="1"/>
  <c r="G192" i="1"/>
  <c r="I192" i="1" s="1"/>
  <c r="G243" i="1"/>
  <c r="I243" i="1" s="1"/>
  <c r="G203" i="1"/>
  <c r="I203" i="1" s="1"/>
  <c r="G193" i="1"/>
  <c r="I193" i="1" s="1"/>
  <c r="I3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sedlark</author>
  </authors>
  <commentList>
    <comment ref="S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code is used in order to differenciate the mode of delivery included in same zone/route.</t>
        </r>
      </text>
    </comment>
    <comment ref="AC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field is used in order to define Net Net Price (without bonus). L=No bonus + com.accr., M - not bonusable discount, N - not bonusable price</t>
        </r>
      </text>
    </comment>
  </commentList>
</comments>
</file>

<file path=xl/sharedStrings.xml><?xml version="1.0" encoding="utf-8"?>
<sst xmlns="http://schemas.openxmlformats.org/spreadsheetml/2006/main" count="6946" uniqueCount="765">
  <si>
    <t>Bestilling vinterdekk 2025</t>
  </si>
  <si>
    <t>Kunde:</t>
  </si>
  <si>
    <t>Mob:</t>
  </si>
  <si>
    <t>Kontaktpers:</t>
  </si>
  <si>
    <t>Mailadr:</t>
  </si>
  <si>
    <t>Kundenr:</t>
  </si>
  <si>
    <t>Vareadr:</t>
  </si>
  <si>
    <t>Best.nr/ ref:</t>
  </si>
  <si>
    <t>Ordredato:</t>
  </si>
  <si>
    <t>Ønsket leveringsdato:</t>
  </si>
  <si>
    <t>Vareadr fylles kun ut hvis avvikendde mot kundenr</t>
  </si>
  <si>
    <t>Continental</t>
  </si>
  <si>
    <t>Fakt. Rab *)</t>
  </si>
  <si>
    <t>Forfallsdato *)</t>
  </si>
  <si>
    <t>Barum</t>
  </si>
  <si>
    <t>Gislaved</t>
  </si>
  <si>
    <t>Totalt</t>
  </si>
  <si>
    <t>Tot rab</t>
  </si>
  <si>
    <t>Pr stk</t>
  </si>
  <si>
    <t>Total</t>
  </si>
  <si>
    <t>EU label</t>
  </si>
  <si>
    <t>Teslakampanje:</t>
  </si>
  <si>
    <t>Brutto</t>
  </si>
  <si>
    <t>Netto</t>
  </si>
  <si>
    <t xml:space="preserve">Netto </t>
  </si>
  <si>
    <t>Didac  varenr</t>
  </si>
  <si>
    <t>Rulle</t>
  </si>
  <si>
    <t>Våt</t>
  </si>
  <si>
    <t>Utvendig</t>
  </si>
  <si>
    <t>Støy</t>
  </si>
  <si>
    <t>3PMSF</t>
  </si>
  <si>
    <t>Is</t>
  </si>
  <si>
    <t>Dekkdim</t>
  </si>
  <si>
    <t>LI/SI</t>
  </si>
  <si>
    <t>Mønster</t>
  </si>
  <si>
    <t>Art.nr.</t>
  </si>
  <si>
    <t>Best.ant.</t>
  </si>
  <si>
    <t>ekskl avg</t>
  </si>
  <si>
    <t>motstand</t>
  </si>
  <si>
    <t>grep</t>
  </si>
  <si>
    <t>støy</t>
  </si>
  <si>
    <t>grad</t>
  </si>
  <si>
    <t>Personbil piggfri</t>
  </si>
  <si>
    <t>215/70 R 16</t>
  </si>
  <si>
    <t>100T</t>
  </si>
  <si>
    <t>VikingContact 7</t>
  </si>
  <si>
    <t>03450190000</t>
  </si>
  <si>
    <t>C</t>
  </si>
  <si>
    <t>D</t>
  </si>
  <si>
    <t>B</t>
  </si>
  <si>
    <t>X</t>
  </si>
  <si>
    <t>245/70 R 16</t>
  </si>
  <si>
    <t>111T</t>
  </si>
  <si>
    <t>03453360000</t>
  </si>
  <si>
    <t>265/70 R 17</t>
  </si>
  <si>
    <t>116T</t>
  </si>
  <si>
    <t>VikingContact 8</t>
  </si>
  <si>
    <t>03455480000</t>
  </si>
  <si>
    <t>A</t>
  </si>
  <si>
    <t>155/70 R 19</t>
  </si>
  <si>
    <t>88Q</t>
  </si>
  <si>
    <t>03454630000</t>
  </si>
  <si>
    <t/>
  </si>
  <si>
    <t>155/65 R 14</t>
  </si>
  <si>
    <t>75T</t>
  </si>
  <si>
    <t>03449740000</t>
  </si>
  <si>
    <t>175/65 R 14</t>
  </si>
  <si>
    <t>86T</t>
  </si>
  <si>
    <t>03449780000</t>
  </si>
  <si>
    <t>145/65 R 15</t>
  </si>
  <si>
    <t>72T</t>
  </si>
  <si>
    <t>03449730000</t>
  </si>
  <si>
    <t>175/65 R 15</t>
  </si>
  <si>
    <t>88T</t>
  </si>
  <si>
    <t>03453710000</t>
  </si>
  <si>
    <t>185/65 R 15</t>
  </si>
  <si>
    <t>92H</t>
  </si>
  <si>
    <t>03454640000</t>
  </si>
  <si>
    <t>195/65 R 15</t>
  </si>
  <si>
    <t>95T</t>
  </si>
  <si>
    <t>03454670000</t>
  </si>
  <si>
    <t>205/65 R 15</t>
  </si>
  <si>
    <t>99T</t>
  </si>
  <si>
    <t>03449990000</t>
  </si>
  <si>
    <t>205/65 R 16</t>
  </si>
  <si>
    <t>99H</t>
  </si>
  <si>
    <t>03454260000</t>
  </si>
  <si>
    <t>215/65 R 16</t>
  </si>
  <si>
    <t>102T</t>
  </si>
  <si>
    <t>03454840000</t>
  </si>
  <si>
    <t>175/65 R 17</t>
  </si>
  <si>
    <t>87Q</t>
  </si>
  <si>
    <t>03455580000</t>
  </si>
  <si>
    <t>205/65 R 17</t>
  </si>
  <si>
    <t>100H</t>
  </si>
  <si>
    <t>03455590000</t>
  </si>
  <si>
    <t>215/65 R 17</t>
  </si>
  <si>
    <t>103T</t>
  </si>
  <si>
    <t>03454850000</t>
  </si>
  <si>
    <t>225/65 R 17</t>
  </si>
  <si>
    <t>106H</t>
  </si>
  <si>
    <t>03455000000</t>
  </si>
  <si>
    <t>235/65 R 17</t>
  </si>
  <si>
    <t>108T</t>
  </si>
  <si>
    <t>03455180000</t>
  </si>
  <si>
    <t>245/65 R 17</t>
  </si>
  <si>
    <t>03458090000</t>
  </si>
  <si>
    <t>265/65 R 17</t>
  </si>
  <si>
    <t>03455470000</t>
  </si>
  <si>
    <t>235/65 R 18</t>
  </si>
  <si>
    <t>110T</t>
  </si>
  <si>
    <t>03455190000</t>
  </si>
  <si>
    <t>275/65 R 18</t>
  </si>
  <si>
    <t>03455540000</t>
  </si>
  <si>
    <t>185/60 R 15</t>
  </si>
  <si>
    <t>03453330000</t>
  </si>
  <si>
    <t>195/60 R 16</t>
  </si>
  <si>
    <t>93T</t>
  </si>
  <si>
    <t>03449880000</t>
  </si>
  <si>
    <t>205/60 R 16</t>
  </si>
  <si>
    <t>96T</t>
  </si>
  <si>
    <t>03457250000</t>
  </si>
  <si>
    <t>215/60 R 16</t>
  </si>
  <si>
    <t>03454820000</t>
  </si>
  <si>
    <t>205/60 R 17</t>
  </si>
  <si>
    <t>97T</t>
  </si>
  <si>
    <t>03449980000</t>
  </si>
  <si>
    <t>215/60 R 17</t>
  </si>
  <si>
    <t>03454830000</t>
  </si>
  <si>
    <t>225/60 R 17</t>
  </si>
  <si>
    <t>103H</t>
  </si>
  <si>
    <t>03454980000</t>
  </si>
  <si>
    <t>235/60 R 17</t>
  </si>
  <si>
    <t>106T</t>
  </si>
  <si>
    <t>03455150000</t>
  </si>
  <si>
    <t>175/60 R 18</t>
  </si>
  <si>
    <t>85Q</t>
  </si>
  <si>
    <t>03455570000</t>
  </si>
  <si>
    <t>195/60 R 18</t>
  </si>
  <si>
    <t>03454030000</t>
  </si>
  <si>
    <t>225/60 R 18</t>
  </si>
  <si>
    <t>104H</t>
  </si>
  <si>
    <t>03454990000</t>
  </si>
  <si>
    <t>235/60 R 18</t>
  </si>
  <si>
    <t>107T</t>
  </si>
  <si>
    <t>03457200000</t>
  </si>
  <si>
    <t>245/60 R 18</t>
  </si>
  <si>
    <t>109H</t>
  </si>
  <si>
    <t>03457310000</t>
  </si>
  <si>
    <t>255/60 R 18</t>
  </si>
  <si>
    <t>112T</t>
  </si>
  <si>
    <t>03455420000</t>
  </si>
  <si>
    <t>265/60 R 18</t>
  </si>
  <si>
    <t>114T</t>
  </si>
  <si>
    <t>03455460000</t>
  </si>
  <si>
    <t>235/60 R 20</t>
  </si>
  <si>
    <t>03455170000</t>
  </si>
  <si>
    <t>275/60 R 20</t>
  </si>
  <si>
    <t>03455780000</t>
  </si>
  <si>
    <t>175/55 R 15</t>
  </si>
  <si>
    <t>77T</t>
  </si>
  <si>
    <t>03449770000</t>
  </si>
  <si>
    <t>185/55 R 15</t>
  </si>
  <si>
    <t>03449800000</t>
  </si>
  <si>
    <t>195/55 R 15</t>
  </si>
  <si>
    <t>89T</t>
  </si>
  <si>
    <t>03449840000</t>
  </si>
  <si>
    <t>195/55 R 16</t>
  </si>
  <si>
    <t>91T</t>
  </si>
  <si>
    <t>03457320000</t>
  </si>
  <si>
    <t>205/55 R 16</t>
  </si>
  <si>
    <t>94T</t>
  </si>
  <si>
    <t>03454190000</t>
  </si>
  <si>
    <t>215/55 R 16</t>
  </si>
  <si>
    <t>97H</t>
  </si>
  <si>
    <t>03454780000</t>
  </si>
  <si>
    <t>225/55 R 16</t>
  </si>
  <si>
    <t>03450360000</t>
  </si>
  <si>
    <t>205/55 R 17</t>
  </si>
  <si>
    <t>95H</t>
  </si>
  <si>
    <t>03454720000</t>
  </si>
  <si>
    <t>215/55 R 17</t>
  </si>
  <si>
    <t>98T</t>
  </si>
  <si>
    <t>03457420000</t>
  </si>
  <si>
    <t>225/55 R 17</t>
  </si>
  <si>
    <t>101H</t>
  </si>
  <si>
    <t>03454950000</t>
  </si>
  <si>
    <t>235/55 R 17</t>
  </si>
  <si>
    <t>03455090000</t>
  </si>
  <si>
    <t>195/55 R 18</t>
  </si>
  <si>
    <t>93H</t>
  </si>
  <si>
    <t>03458330000</t>
  </si>
  <si>
    <t>215/55 R 18</t>
  </si>
  <si>
    <t>03454810000</t>
  </si>
  <si>
    <t>225/55 R 18</t>
  </si>
  <si>
    <t>102H</t>
  </si>
  <si>
    <t>03454960000</t>
  </si>
  <si>
    <t>235/55 R 18</t>
  </si>
  <si>
    <t>104T</t>
  </si>
  <si>
    <t>03455100000</t>
  </si>
  <si>
    <t>255/55 R 18</t>
  </si>
  <si>
    <t>109T</t>
  </si>
  <si>
    <t>03455390000</t>
  </si>
  <si>
    <t>205/55 R 19</t>
  </si>
  <si>
    <t>03454400000</t>
  </si>
  <si>
    <t>225/55 R 19</t>
  </si>
  <si>
    <t>03454970000</t>
  </si>
  <si>
    <t>235/55 R 19</t>
  </si>
  <si>
    <t>105T</t>
  </si>
  <si>
    <t>03455140000</t>
  </si>
  <si>
    <t>245/55 R 19</t>
  </si>
  <si>
    <t>03455650000</t>
  </si>
  <si>
    <t>255/55 R 19</t>
  </si>
  <si>
    <t>03457360000</t>
  </si>
  <si>
    <t>265/55 R 19</t>
  </si>
  <si>
    <t>113H</t>
  </si>
  <si>
    <t>03455450000</t>
  </si>
  <si>
    <t>195/55 R 20</t>
  </si>
  <si>
    <t>03449860000</t>
  </si>
  <si>
    <t>235/55 R 20</t>
  </si>
  <si>
    <t>105H</t>
  </si>
  <si>
    <t>03455620000</t>
  </si>
  <si>
    <t>255/55 R 20</t>
  </si>
  <si>
    <t>03455410000</t>
  </si>
  <si>
    <t>265/55 R 20</t>
  </si>
  <si>
    <t>03455730000</t>
  </si>
  <si>
    <t>275/55 R 20</t>
  </si>
  <si>
    <t>117H</t>
  </si>
  <si>
    <t>03455530000</t>
  </si>
  <si>
    <t>195/50 R 16</t>
  </si>
  <si>
    <t>03449830000</t>
  </si>
  <si>
    <t>205/50 R 17</t>
  </si>
  <si>
    <t>03454690000</t>
  </si>
  <si>
    <t>215/50 R 17</t>
  </si>
  <si>
    <t>03454760000</t>
  </si>
  <si>
    <t>225/50 R 17</t>
  </si>
  <si>
    <t>03457290000</t>
  </si>
  <si>
    <t>235/50 R 17</t>
  </si>
  <si>
    <t>03450770000</t>
  </si>
  <si>
    <t>215/50 R 18</t>
  </si>
  <si>
    <t>03450030000</t>
  </si>
  <si>
    <t>225/50 R 18</t>
  </si>
  <si>
    <t>03454940000</t>
  </si>
  <si>
    <t>235/50 R 18</t>
  </si>
  <si>
    <t>101T</t>
  </si>
  <si>
    <t>03455060000</t>
  </si>
  <si>
    <t>245/50 R 18</t>
  </si>
  <si>
    <t>03451250000</t>
  </si>
  <si>
    <t>215/50 R 19</t>
  </si>
  <si>
    <t>03457260000</t>
  </si>
  <si>
    <t>235/50 R 19</t>
  </si>
  <si>
    <t>03455070000</t>
  </si>
  <si>
    <t>245/50 R 19</t>
  </si>
  <si>
    <t>03455640000</t>
  </si>
  <si>
    <t>255/50 R 19</t>
  </si>
  <si>
    <t>03455370000</t>
  </si>
  <si>
    <t>265/50 R 19</t>
  </si>
  <si>
    <t>03455440000</t>
  </si>
  <si>
    <t>235/50 R 20</t>
  </si>
  <si>
    <t>03455080000</t>
  </si>
  <si>
    <t>245/50 R 20</t>
  </si>
  <si>
    <t>03455280000</t>
  </si>
  <si>
    <t>255/50 R 20</t>
  </si>
  <si>
    <t>03451400000</t>
  </si>
  <si>
    <t>03455380000</t>
  </si>
  <si>
    <t>265/50 R 20</t>
  </si>
  <si>
    <t>111H</t>
  </si>
  <si>
    <t>03457350000</t>
  </si>
  <si>
    <t>275/50 R 20</t>
  </si>
  <si>
    <t>113T</t>
  </si>
  <si>
    <t>03455520000</t>
  </si>
  <si>
    <t>255/50 R 21</t>
  </si>
  <si>
    <t>03454580000</t>
  </si>
  <si>
    <t>275/50 R 22</t>
  </si>
  <si>
    <t>115T</t>
  </si>
  <si>
    <t>03455770000</t>
  </si>
  <si>
    <t>205/45 R 17</t>
  </si>
  <si>
    <t>88H</t>
  </si>
  <si>
    <t>03457270000</t>
  </si>
  <si>
    <t>215/45 R 17</t>
  </si>
  <si>
    <t>91H</t>
  </si>
  <si>
    <t>03454750000</t>
  </si>
  <si>
    <t>225/45 R 17</t>
  </si>
  <si>
    <t>03454880000</t>
  </si>
  <si>
    <t>235/45 R 17</t>
  </si>
  <si>
    <t>03458190000</t>
  </si>
  <si>
    <t>245/45 R 17</t>
  </si>
  <si>
    <t>03450960000</t>
  </si>
  <si>
    <t>215/45 R 18</t>
  </si>
  <si>
    <t>03455600000</t>
  </si>
  <si>
    <t>225/45 R 18</t>
  </si>
  <si>
    <t>03454900000</t>
  </si>
  <si>
    <t>235/45 R 18</t>
  </si>
  <si>
    <t>03455910000</t>
  </si>
  <si>
    <t>03457430000</t>
  </si>
  <si>
    <t>245/45 R 18</t>
  </si>
  <si>
    <t>03455230000</t>
  </si>
  <si>
    <t>255/45 R 18</t>
  </si>
  <si>
    <t>03451350000</t>
  </si>
  <si>
    <t>225/45 R 19</t>
  </si>
  <si>
    <t>03458290000</t>
  </si>
  <si>
    <t>235/45 R 19</t>
  </si>
  <si>
    <t>03455050000</t>
  </si>
  <si>
    <t>245/45 R 19</t>
  </si>
  <si>
    <t>03455240000</t>
  </si>
  <si>
    <t>255/45 R 19</t>
  </si>
  <si>
    <t>03451360000</t>
  </si>
  <si>
    <t>03455350000</t>
  </si>
  <si>
    <t>275/45 R 19</t>
  </si>
  <si>
    <t>03455760000</t>
  </si>
  <si>
    <t>215/45 R 20</t>
  </si>
  <si>
    <t>03454340000</t>
  </si>
  <si>
    <t>235/45 R 20</t>
  </si>
  <si>
    <t>03455860000</t>
  </si>
  <si>
    <t>245/45 R 20</t>
  </si>
  <si>
    <t>03455270000</t>
  </si>
  <si>
    <t>255/45 R 20</t>
  </si>
  <si>
    <t>03457370000</t>
  </si>
  <si>
    <t>265/45 R 20</t>
  </si>
  <si>
    <t>03455430000</t>
  </si>
  <si>
    <t>275/45 R 20</t>
  </si>
  <si>
    <t>03455510000</t>
  </si>
  <si>
    <t>03457160000</t>
  </si>
  <si>
    <t>285/45 R 20</t>
  </si>
  <si>
    <t>03454600000</t>
  </si>
  <si>
    <t>255/45 R 21</t>
  </si>
  <si>
    <t>03454350000</t>
  </si>
  <si>
    <t>265/45 R 21</t>
  </si>
  <si>
    <t>03454280000</t>
  </si>
  <si>
    <t>275/45 R 21</t>
  </si>
  <si>
    <t>110H</t>
  </si>
  <si>
    <t>03454420000</t>
  </si>
  <si>
    <t>285/45 R 22</t>
  </si>
  <si>
    <t>03455550000</t>
  </si>
  <si>
    <t>225/40 R 18</t>
  </si>
  <si>
    <t>92T</t>
  </si>
  <si>
    <t>03454870000</t>
  </si>
  <si>
    <t>235/40 R 18</t>
  </si>
  <si>
    <t>03450710000</t>
  </si>
  <si>
    <t>245/40 R 18</t>
  </si>
  <si>
    <t>03457890000</t>
  </si>
  <si>
    <t>255/40 R 18</t>
  </si>
  <si>
    <t>03455660000</t>
  </si>
  <si>
    <t>225/40 R 19</t>
  </si>
  <si>
    <t>03455610000</t>
  </si>
  <si>
    <t>235/40 R 19</t>
  </si>
  <si>
    <t>96H</t>
  </si>
  <si>
    <t>03455020000</t>
  </si>
  <si>
    <t>245/40 R 19</t>
  </si>
  <si>
    <t>03455220000</t>
  </si>
  <si>
    <t>255/40 R 19</t>
  </si>
  <si>
    <t>03455330000</t>
  </si>
  <si>
    <t>285/40 R 19</t>
  </si>
  <si>
    <t>03454380000</t>
  </si>
  <si>
    <t>245/40 R 20</t>
  </si>
  <si>
    <t>03454310000</t>
  </si>
  <si>
    <t>255/40 R 20</t>
  </si>
  <si>
    <t>03451340000</t>
  </si>
  <si>
    <t>03455340000</t>
  </si>
  <si>
    <t>265/40 R 20</t>
  </si>
  <si>
    <t>03455700000</t>
  </si>
  <si>
    <t>275/40 R 20</t>
  </si>
  <si>
    <t>03455490000</t>
  </si>
  <si>
    <t>285/40 R 20</t>
  </si>
  <si>
    <t>03454440000</t>
  </si>
  <si>
    <t>295/40 R 20</t>
  </si>
  <si>
    <t>03454140000</t>
  </si>
  <si>
    <t>305/40 R 20</t>
  </si>
  <si>
    <t>03455820000</t>
  </si>
  <si>
    <t>245/40 R 21</t>
  </si>
  <si>
    <t>03454290000</t>
  </si>
  <si>
    <t>255/40 R 21</t>
  </si>
  <si>
    <t>03455670000</t>
  </si>
  <si>
    <t>265/40 R 21</t>
  </si>
  <si>
    <t>03455710000</t>
  </si>
  <si>
    <t>275/40 R 21</t>
  </si>
  <si>
    <t>03455500000</t>
  </si>
  <si>
    <t>285/40 R 21</t>
  </si>
  <si>
    <t>03454450000</t>
  </si>
  <si>
    <t>295/40 R 21</t>
  </si>
  <si>
    <t>03454590000</t>
  </si>
  <si>
    <t>265/40 R 22</t>
  </si>
  <si>
    <t>03454270000</t>
  </si>
  <si>
    <t>275/40 R 22</t>
  </si>
  <si>
    <t>107H</t>
  </si>
  <si>
    <t>03454410000</t>
  </si>
  <si>
    <t>235/35 R 19</t>
  </si>
  <si>
    <t>03455010000</t>
  </si>
  <si>
    <t>245/35 R 19</t>
  </si>
  <si>
    <t>03455630000</t>
  </si>
  <si>
    <t>255/35 R 19</t>
  </si>
  <si>
    <t>03455310000</t>
  </si>
  <si>
    <t>275/35 R 19</t>
  </si>
  <si>
    <t>03455740000</t>
  </si>
  <si>
    <t>235/35 R 20</t>
  </si>
  <si>
    <t>03454300000</t>
  </si>
  <si>
    <t>245/35 R 20</t>
  </si>
  <si>
    <t>03457300000</t>
  </si>
  <si>
    <t>255/35 R 20</t>
  </si>
  <si>
    <t>03458310000</t>
  </si>
  <si>
    <t>275/35 R 20</t>
  </si>
  <si>
    <t>03455750000</t>
  </si>
  <si>
    <t>315/35 R 20</t>
  </si>
  <si>
    <t>03455830000</t>
  </si>
  <si>
    <t>245/35 R 21</t>
  </si>
  <si>
    <t>03450920000</t>
  </si>
  <si>
    <t>255/35 R 21</t>
  </si>
  <si>
    <t>03454430000</t>
  </si>
  <si>
    <t>265/35 R 21</t>
  </si>
  <si>
    <t>03454360000</t>
  </si>
  <si>
    <t>275/35 R 21</t>
  </si>
  <si>
    <t>03454370000</t>
  </si>
  <si>
    <t>285/35 R 21</t>
  </si>
  <si>
    <t>03455790000</t>
  </si>
  <si>
    <t>295/35 R 21</t>
  </si>
  <si>
    <t>03455810000</t>
  </si>
  <si>
    <t>315/35 R 21</t>
  </si>
  <si>
    <t>03455840000</t>
  </si>
  <si>
    <t>265/35 R 22</t>
  </si>
  <si>
    <t>03455690000</t>
  </si>
  <si>
    <t>285/35 R 22</t>
  </si>
  <si>
    <t>03455800000</t>
  </si>
  <si>
    <t>315/35 R 22</t>
  </si>
  <si>
    <t>03455850000</t>
  </si>
  <si>
    <t>295/30 R 21</t>
  </si>
  <si>
    <t>03454390000</t>
  </si>
  <si>
    <t>Varebil piggfri</t>
  </si>
  <si>
    <t>195/75 R 16</t>
  </si>
  <si>
    <t>107R</t>
  </si>
  <si>
    <t>VanContact Viking</t>
  </si>
  <si>
    <t>04532670000</t>
  </si>
  <si>
    <t>205/75 R 16</t>
  </si>
  <si>
    <t>110R</t>
  </si>
  <si>
    <t>04532650000</t>
  </si>
  <si>
    <t>215/75 R 16</t>
  </si>
  <si>
    <t>116R</t>
  </si>
  <si>
    <t>04532740000</t>
  </si>
  <si>
    <t>225/75 R 16</t>
  </si>
  <si>
    <t>121N</t>
  </si>
  <si>
    <t>04532400000</t>
  </si>
  <si>
    <t>195/70 R 15</t>
  </si>
  <si>
    <t>104R</t>
  </si>
  <si>
    <t>04532350000</t>
  </si>
  <si>
    <t>215/70 R 15</t>
  </si>
  <si>
    <t>109R</t>
  </si>
  <si>
    <t>04532750000</t>
  </si>
  <si>
    <t>225/70 R 15</t>
  </si>
  <si>
    <t>112R</t>
  </si>
  <si>
    <t>04532390000</t>
  </si>
  <si>
    <t>04532360000</t>
  </si>
  <si>
    <t>04532380000</t>
  </si>
  <si>
    <t>225/65 R 16</t>
  </si>
  <si>
    <t>04532660000</t>
  </si>
  <si>
    <t>235/65 R 16</t>
  </si>
  <si>
    <t>04532410000</t>
  </si>
  <si>
    <t>04532370000</t>
  </si>
  <si>
    <t>117R</t>
  </si>
  <si>
    <t>04532810000</t>
  </si>
  <si>
    <t>04532820000</t>
  </si>
  <si>
    <t>Personbil pigg</t>
  </si>
  <si>
    <t>245/75 R 16</t>
  </si>
  <si>
    <t>IceContact 3</t>
  </si>
  <si>
    <t>03475700000</t>
  </si>
  <si>
    <t>175/70 R 14</t>
  </si>
  <si>
    <t>03473490000</t>
  </si>
  <si>
    <t>205/70 R 15</t>
  </si>
  <si>
    <t>03473710000</t>
  </si>
  <si>
    <t>03473890000</t>
  </si>
  <si>
    <t>225/70 R 16</t>
  </si>
  <si>
    <t>03475600000</t>
  </si>
  <si>
    <t>03473950000</t>
  </si>
  <si>
    <t>255/70 R 16</t>
  </si>
  <si>
    <t>03475750000</t>
  </si>
  <si>
    <t>03473450000</t>
  </si>
  <si>
    <t>03473470000</t>
  </si>
  <si>
    <t>03473550000</t>
  </si>
  <si>
    <t>03473610000</t>
  </si>
  <si>
    <t>03473670000</t>
  </si>
  <si>
    <t>03473870000</t>
  </si>
  <si>
    <t>03491440000</t>
  </si>
  <si>
    <t>03479330000</t>
  </si>
  <si>
    <t>03479390000</t>
  </si>
  <si>
    <t>03478970000</t>
  </si>
  <si>
    <t>03490650000</t>
  </si>
  <si>
    <t>03479470000</t>
  </si>
  <si>
    <t>03478990000</t>
  </si>
  <si>
    <t>03473590000</t>
  </si>
  <si>
    <t>195/60 R 15</t>
  </si>
  <si>
    <t>03473650000</t>
  </si>
  <si>
    <t>03473770000</t>
  </si>
  <si>
    <t>03473810000</t>
  </si>
  <si>
    <t>03473850000</t>
  </si>
  <si>
    <t>03490070000</t>
  </si>
  <si>
    <t>03490190000</t>
  </si>
  <si>
    <t>03479350000</t>
  </si>
  <si>
    <t>03490410000</t>
  </si>
  <si>
    <t>03479370000</t>
  </si>
  <si>
    <t>03478950000</t>
  </si>
  <si>
    <t>03479190000</t>
  </si>
  <si>
    <t>03479450000</t>
  </si>
  <si>
    <t>03473570000</t>
  </si>
  <si>
    <t>03473630000</t>
  </si>
  <si>
    <t>03473750000</t>
  </si>
  <si>
    <t>03473790000</t>
  </si>
  <si>
    <t>03473830000</t>
  </si>
  <si>
    <t>03473910000</t>
  </si>
  <si>
    <t>03490050000</t>
  </si>
  <si>
    <t>03479310000</t>
  </si>
  <si>
    <t>03478750000</t>
  </si>
  <si>
    <t>03478890000</t>
  </si>
  <si>
    <t>03490170000</t>
  </si>
  <si>
    <t>03478770000</t>
  </si>
  <si>
    <t>03478910000</t>
  </si>
  <si>
    <t>03479150000</t>
  </si>
  <si>
    <t>03478790000</t>
  </si>
  <si>
    <t>03478930000</t>
  </si>
  <si>
    <t>03479170000</t>
  </si>
  <si>
    <t>03490010000</t>
  </si>
  <si>
    <t>03479410000</t>
  </si>
  <si>
    <t>03491410000</t>
  </si>
  <si>
    <t>03473730000</t>
  </si>
  <si>
    <t>03478610000</t>
  </si>
  <si>
    <t>03490110000</t>
  </si>
  <si>
    <t>03478710000</t>
  </si>
  <si>
    <t>03490130000</t>
  </si>
  <si>
    <t>03478730000</t>
  </si>
  <si>
    <t>03490150000</t>
  </si>
  <si>
    <t>03478870000</t>
  </si>
  <si>
    <t>03479090000</t>
  </si>
  <si>
    <t>03490830000</t>
  </si>
  <si>
    <t>03491360000</t>
  </si>
  <si>
    <t>03479110000</t>
  </si>
  <si>
    <t>03479210000</t>
  </si>
  <si>
    <t>03479270000</t>
  </si>
  <si>
    <t>03490030000</t>
  </si>
  <si>
    <t>03478630000</t>
  </si>
  <si>
    <t>03490350000</t>
  </si>
  <si>
    <t>03478650000</t>
  </si>
  <si>
    <t>03478830000</t>
  </si>
  <si>
    <t>03479010000</t>
  </si>
  <si>
    <t>03478670000</t>
  </si>
  <si>
    <t>03490550000</t>
  </si>
  <si>
    <t>03479070000</t>
  </si>
  <si>
    <t>03490370000</t>
  </si>
  <si>
    <t>03490570000</t>
  </si>
  <si>
    <t>03490770000</t>
  </si>
  <si>
    <t>03490810000</t>
  </si>
  <si>
    <t>03490870000</t>
  </si>
  <si>
    <t>03491500000</t>
  </si>
  <si>
    <t>285/45 R 21</t>
  </si>
  <si>
    <t>03491520000</t>
  </si>
  <si>
    <t>03490210000</t>
  </si>
  <si>
    <t>03490310000</t>
  </si>
  <si>
    <t>03490490000</t>
  </si>
  <si>
    <t>03491540000</t>
  </si>
  <si>
    <t>03490330000</t>
  </si>
  <si>
    <t>03490510000</t>
  </si>
  <si>
    <t>03490710000</t>
  </si>
  <si>
    <t>03490730000</t>
  </si>
  <si>
    <t>03490850000</t>
  </si>
  <si>
    <t>03491480000</t>
  </si>
  <si>
    <t>03490750000</t>
  </si>
  <si>
    <t>03479230000</t>
  </si>
  <si>
    <t>03490990000</t>
  </si>
  <si>
    <t>03491460000</t>
  </si>
  <si>
    <t>03490290000</t>
  </si>
  <si>
    <t>03490450000</t>
  </si>
  <si>
    <t>03490690000</t>
  </si>
  <si>
    <t>03490950000</t>
  </si>
  <si>
    <t>03491560000</t>
  </si>
  <si>
    <t>Varebil pigg</t>
  </si>
  <si>
    <t>VanContact Ice</t>
  </si>
  <si>
    <t>04532450000</t>
  </si>
  <si>
    <t>04532480000</t>
  </si>
  <si>
    <t>113R</t>
  </si>
  <si>
    <t>04532510000</t>
  </si>
  <si>
    <t>04532640000</t>
  </si>
  <si>
    <t>04532440000</t>
  </si>
  <si>
    <t>106R</t>
  </si>
  <si>
    <t>04532470000</t>
  </si>
  <si>
    <t>04532550000</t>
  </si>
  <si>
    <t>04532530000</t>
  </si>
  <si>
    <t>205/70 R 17</t>
  </si>
  <si>
    <t>115R</t>
  </si>
  <si>
    <t>04532620000</t>
  </si>
  <si>
    <t>04532630000</t>
  </si>
  <si>
    <t>215/65 R 15</t>
  </si>
  <si>
    <t>04532570000</t>
  </si>
  <si>
    <t>04532890000</t>
  </si>
  <si>
    <t>04532870000</t>
  </si>
  <si>
    <t>04532520000</t>
  </si>
  <si>
    <t>04532540000</t>
  </si>
  <si>
    <t>103R</t>
  </si>
  <si>
    <t>04532580000</t>
  </si>
  <si>
    <t>04532910000</t>
  </si>
  <si>
    <t>04532710000</t>
  </si>
  <si>
    <t>04532590000</t>
  </si>
  <si>
    <t>Priser pr 01.05.2025</t>
  </si>
  <si>
    <t>Ant. Barum best</t>
  </si>
  <si>
    <t>Fakturarabatt</t>
  </si>
  <si>
    <t>Totalrabatt</t>
  </si>
  <si>
    <t>Best.</t>
  </si>
  <si>
    <t>antall</t>
  </si>
  <si>
    <t>POLARIS NORTH 6</t>
  </si>
  <si>
    <t>15419680000</t>
  </si>
  <si>
    <t>15419170000</t>
  </si>
  <si>
    <t>15419280000</t>
  </si>
  <si>
    <t>15419570000</t>
  </si>
  <si>
    <t>15419090000</t>
  </si>
  <si>
    <t>15419100000</t>
  </si>
  <si>
    <t>15419160000</t>
  </si>
  <si>
    <t>15419260000</t>
  </si>
  <si>
    <t>15419270000</t>
  </si>
  <si>
    <t>15419400000</t>
  </si>
  <si>
    <t>15419560000</t>
  </si>
  <si>
    <t>15419070000</t>
  </si>
  <si>
    <t>15419080000</t>
  </si>
  <si>
    <t>15419140000</t>
  </si>
  <si>
    <t>15419230000</t>
  </si>
  <si>
    <t>15419370000</t>
  </si>
  <si>
    <t>15419150000</t>
  </si>
  <si>
    <t>15419240000</t>
  </si>
  <si>
    <t>15419380000</t>
  </si>
  <si>
    <t>15419520000</t>
  </si>
  <si>
    <t>15419250000</t>
  </si>
  <si>
    <t>15419390000</t>
  </si>
  <si>
    <t>15419530000</t>
  </si>
  <si>
    <t>15419540000</t>
  </si>
  <si>
    <t>15419060000</t>
  </si>
  <si>
    <t>15419110000</t>
  </si>
  <si>
    <t>15419210000</t>
  </si>
  <si>
    <t>15419220000</t>
  </si>
  <si>
    <t>15419340000</t>
  </si>
  <si>
    <t>15419120000</t>
  </si>
  <si>
    <t>15419350000</t>
  </si>
  <si>
    <t>15419500000</t>
  </si>
  <si>
    <t>15419550000</t>
  </si>
  <si>
    <t>15419360000</t>
  </si>
  <si>
    <t>15419510000</t>
  </si>
  <si>
    <t>15419050000</t>
  </si>
  <si>
    <t>15419190000</t>
  </si>
  <si>
    <t>15419300000</t>
  </si>
  <si>
    <t>15419200000</t>
  </si>
  <si>
    <t>15419310000</t>
  </si>
  <si>
    <t>15419430000</t>
  </si>
  <si>
    <t>15419320000</t>
  </si>
  <si>
    <t>15419440000</t>
  </si>
  <si>
    <t>15419480000</t>
  </si>
  <si>
    <t>15419330000</t>
  </si>
  <si>
    <t>15419450000</t>
  </si>
  <si>
    <t>15419490000</t>
  </si>
  <si>
    <t>15419590000</t>
  </si>
  <si>
    <t>15419180000</t>
  </si>
  <si>
    <t>15419290000</t>
  </si>
  <si>
    <t>15419410000</t>
  </si>
  <si>
    <t>15419460000</t>
  </si>
  <si>
    <t>15419420000</t>
  </si>
  <si>
    <t>15419470000</t>
  </si>
  <si>
    <t>15419580000</t>
  </si>
  <si>
    <t>Ant. Gislaved best</t>
  </si>
  <si>
    <t>Soft*Frost 200</t>
  </si>
  <si>
    <t>03481550000</t>
  </si>
  <si>
    <t>95Q</t>
  </si>
  <si>
    <t>03481560000</t>
  </si>
  <si>
    <t>03481570000</t>
  </si>
  <si>
    <t>03481620000</t>
  </si>
  <si>
    <t>NORD*FROST 200</t>
  </si>
  <si>
    <t>03482140000</t>
  </si>
  <si>
    <t>245/70 R 17</t>
  </si>
  <si>
    <t>03481070000</t>
  </si>
  <si>
    <t>03480210000</t>
  </si>
  <si>
    <t>03480230000</t>
  </si>
  <si>
    <t>03480250000</t>
  </si>
  <si>
    <t>03481090000</t>
  </si>
  <si>
    <t>03481110000</t>
  </si>
  <si>
    <t>03481130000</t>
  </si>
  <si>
    <t>03480330000</t>
  </si>
  <si>
    <t>03480370000</t>
  </si>
  <si>
    <t>03480390000</t>
  </si>
  <si>
    <t>03481230000</t>
  </si>
  <si>
    <t>03481250000</t>
  </si>
  <si>
    <t>03480490000</t>
  </si>
  <si>
    <t>03480510000</t>
  </si>
  <si>
    <t>03480530000</t>
  </si>
  <si>
    <t>03480550000</t>
  </si>
  <si>
    <t>03480570000</t>
  </si>
  <si>
    <t>03481330000</t>
  </si>
  <si>
    <t>03481350000</t>
  </si>
  <si>
    <t>03481370000</t>
  </si>
  <si>
    <t>03481390000</t>
  </si>
  <si>
    <t>03481410000</t>
  </si>
  <si>
    <t>03481450000</t>
  </si>
  <si>
    <t>03480630000</t>
  </si>
  <si>
    <t>03482120000</t>
  </si>
  <si>
    <t>03481270000</t>
  </si>
  <si>
    <t>03481470000</t>
  </si>
  <si>
    <t>03480710000</t>
  </si>
  <si>
    <t>03480730000</t>
  </si>
  <si>
    <t>03480770000</t>
  </si>
  <si>
    <t>03480790000</t>
  </si>
  <si>
    <t>03480810000</t>
  </si>
  <si>
    <t>03480830000</t>
  </si>
  <si>
    <t>03480850000</t>
  </si>
  <si>
    <t>03480870000</t>
  </si>
  <si>
    <t>03480890000</t>
  </si>
  <si>
    <t>185 R 14</t>
  </si>
  <si>
    <t>102Q</t>
  </si>
  <si>
    <t>NORD*FROST VAN 2</t>
  </si>
  <si>
    <t>04550400000</t>
  </si>
  <si>
    <t>04550440000</t>
  </si>
  <si>
    <t>04550460000</t>
  </si>
  <si>
    <t>04550480000</t>
  </si>
  <si>
    <t>04550430000</t>
  </si>
  <si>
    <t>04550500000</t>
  </si>
  <si>
    <t>04550530000</t>
  </si>
  <si>
    <t>04550450000</t>
  </si>
  <si>
    <t>04550470000</t>
  </si>
  <si>
    <t>04550490000</t>
  </si>
  <si>
    <t>04550510000</t>
  </si>
  <si>
    <t>04550410000</t>
  </si>
  <si>
    <t>04550550000</t>
  </si>
  <si>
    <t>04550520000</t>
  </si>
  <si>
    <t>04550560000</t>
  </si>
  <si>
    <t>Sales Doc Type</t>
  </si>
  <si>
    <t>Sales org</t>
  </si>
  <si>
    <t>Dist Channel</t>
  </si>
  <si>
    <t>Division</t>
  </si>
  <si>
    <t>Sold-to Party</t>
  </si>
  <si>
    <t>Material</t>
  </si>
  <si>
    <t>Cust Material</t>
  </si>
  <si>
    <t>Qty</t>
  </si>
  <si>
    <t>Req Delv Date</t>
  </si>
  <si>
    <t>PO #</t>
  </si>
  <si>
    <t>PO date</t>
  </si>
  <si>
    <t>Delivery Block</t>
  </si>
  <si>
    <t>Ship to party</t>
  </si>
  <si>
    <t>Plant</t>
  </si>
  <si>
    <t>Stor loca</t>
  </si>
  <si>
    <t>Route</t>
  </si>
  <si>
    <t>Complete Del</t>
  </si>
  <si>
    <t>Shipp condition</t>
  </si>
  <si>
    <t>Spec process</t>
  </si>
  <si>
    <t>Pay terms</t>
  </si>
  <si>
    <t>Fixed value date</t>
  </si>
  <si>
    <t>Action code</t>
  </si>
  <si>
    <t>Delivery Group</t>
  </si>
  <si>
    <t>Cond Type</t>
  </si>
  <si>
    <t>Cond Value</t>
  </si>
  <si>
    <t>Order Reason</t>
  </si>
  <si>
    <t>Name of orderer</t>
  </si>
  <si>
    <t>Headet text</t>
  </si>
  <si>
    <t>Cond Excl</t>
  </si>
  <si>
    <t>INCO1</t>
  </si>
  <si>
    <t>INCO2</t>
  </si>
  <si>
    <t>Article Description</t>
  </si>
  <si>
    <t>Order</t>
  </si>
  <si>
    <t>Serv.rend.date</t>
  </si>
  <si>
    <t>ZTA</t>
  </si>
  <si>
    <t>29</t>
  </si>
  <si>
    <t>RE</t>
  </si>
  <si>
    <t>00</t>
  </si>
  <si>
    <t>NOAS</t>
  </si>
  <si>
    <t>0001</t>
  </si>
  <si>
    <t xml:space="preserve">   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</si>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</sst>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14]mmmm\ yyyy;@"/>
    <numFmt numFmtId="165" formatCode="dd/mm/yyyy;@"/>
    <numFmt numFmtId="166" formatCode="0.0\ %"/>
  </numFmts>
  <fonts count="5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D18C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A0A0A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9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4" borderId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4" borderId="0" applyNumberFormat="0" applyBorder="0" applyAlignment="0" applyProtection="0"/>
    <xf numFmtId="0" fontId="29" fillId="22" borderId="0" applyNumberFormat="0" applyBorder="0" applyAlignment="0" applyProtection="0"/>
    <xf numFmtId="0" fontId="30" fillId="25" borderId="59" applyNumberFormat="0" applyAlignment="0" applyProtection="0"/>
    <xf numFmtId="0" fontId="31" fillId="17" borderId="60" applyNumberFormat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8" fillId="15" borderId="0" applyNumberFormat="0" applyBorder="0" applyAlignment="0" applyProtection="0"/>
    <xf numFmtId="0" fontId="33" fillId="0" borderId="61" applyNumberFormat="0" applyFill="0" applyAlignment="0" applyProtection="0"/>
    <xf numFmtId="0" fontId="34" fillId="0" borderId="62" applyNumberFormat="0" applyFill="0" applyAlignment="0" applyProtection="0"/>
    <xf numFmtId="0" fontId="35" fillId="0" borderId="63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59" applyNumberFormat="0" applyAlignment="0" applyProtection="0"/>
    <xf numFmtId="0" fontId="37" fillId="0" borderId="64" applyNumberFormat="0" applyFill="0" applyAlignment="0" applyProtection="0"/>
    <xf numFmtId="0" fontId="37" fillId="23" borderId="0" applyNumberFormat="0" applyBorder="0" applyAlignment="0" applyProtection="0"/>
    <xf numFmtId="0" fontId="21" fillId="22" borderId="59" applyNumberFormat="0" applyFont="0" applyAlignment="0" applyProtection="0"/>
    <xf numFmtId="0" fontId="38" fillId="25" borderId="65" applyNumberFormat="0" applyAlignment="0" applyProtection="0"/>
    <xf numFmtId="4" fontId="21" fillId="50" borderId="59" applyNumberFormat="0" applyProtection="0">
      <alignment vertical="center"/>
    </xf>
    <xf numFmtId="4" fontId="41" fillId="2" borderId="59" applyNumberFormat="0" applyProtection="0">
      <alignment vertical="center"/>
    </xf>
    <xf numFmtId="4" fontId="21" fillId="50" borderId="59" applyNumberFormat="0" applyProtection="0">
      <alignment horizontal="left" vertical="center" indent="1"/>
    </xf>
    <xf numFmtId="0" fontId="24" fillId="29" borderId="66" applyNumberFormat="0" applyProtection="0">
      <alignment horizontal="left" vertical="top" indent="1"/>
    </xf>
    <xf numFmtId="4" fontId="21" fillId="53" borderId="59" applyNumberFormat="0" applyProtection="0">
      <alignment horizontal="left" vertical="center" indent="1"/>
    </xf>
    <xf numFmtId="4" fontId="21" fillId="30" borderId="59" applyNumberFormat="0" applyProtection="0">
      <alignment horizontal="right" vertical="center"/>
    </xf>
    <xf numFmtId="4" fontId="21" fillId="31" borderId="59" applyNumberFormat="0" applyProtection="0">
      <alignment horizontal="right" vertical="center"/>
    </xf>
    <xf numFmtId="4" fontId="21" fillId="32" borderId="67" applyNumberFormat="0" applyProtection="0">
      <alignment horizontal="right" vertical="center"/>
    </xf>
    <xf numFmtId="4" fontId="21" fillId="33" borderId="59" applyNumberFormat="0" applyProtection="0">
      <alignment horizontal="right" vertical="center"/>
    </xf>
    <xf numFmtId="4" fontId="21" fillId="34" borderId="59" applyNumberFormat="0" applyProtection="0">
      <alignment horizontal="right" vertical="center"/>
    </xf>
    <xf numFmtId="4" fontId="21" fillId="35" borderId="59" applyNumberFormat="0" applyProtection="0">
      <alignment horizontal="right" vertical="center"/>
    </xf>
    <xf numFmtId="4" fontId="21" fillId="36" borderId="59" applyNumberFormat="0" applyProtection="0">
      <alignment horizontal="right" vertical="center"/>
    </xf>
    <xf numFmtId="4" fontId="21" fillId="37" borderId="59" applyNumberFormat="0" applyProtection="0">
      <alignment horizontal="right" vertical="center"/>
    </xf>
    <xf numFmtId="4" fontId="21" fillId="38" borderId="59" applyNumberFormat="0" applyProtection="0">
      <alignment horizontal="right" vertical="center"/>
    </xf>
    <xf numFmtId="4" fontId="42" fillId="49" borderId="0" applyNumberFormat="0" applyProtection="0">
      <alignment horizontal="left" vertical="center" indent="1"/>
    </xf>
    <xf numFmtId="4" fontId="21" fillId="48" borderId="67" applyNumberFormat="0" applyProtection="0">
      <alignment horizontal="left" vertical="center" indent="1"/>
    </xf>
    <xf numFmtId="4" fontId="7" fillId="39" borderId="67" applyNumberFormat="0" applyProtection="0">
      <alignment horizontal="left" vertical="center" indent="1"/>
    </xf>
    <xf numFmtId="4" fontId="21" fillId="40" borderId="59" applyNumberFormat="0" applyProtection="0">
      <alignment horizontal="right" vertical="center"/>
    </xf>
    <xf numFmtId="4" fontId="21" fillId="41" borderId="67" applyNumberFormat="0" applyProtection="0">
      <alignment horizontal="left" vertical="center" indent="1"/>
    </xf>
    <xf numFmtId="4" fontId="21" fillId="40" borderId="67" applyNumberFormat="0" applyProtection="0">
      <alignment horizontal="left" vertical="center" indent="1"/>
    </xf>
    <xf numFmtId="0" fontId="21" fillId="54" borderId="59" applyNumberFormat="0" applyProtection="0">
      <alignment horizontal="left" vertical="center" indent="1"/>
    </xf>
    <xf numFmtId="0" fontId="21" fillId="54" borderId="66" applyNumberFormat="0" applyProtection="0">
      <alignment horizontal="left" vertical="top" indent="1"/>
    </xf>
    <xf numFmtId="0" fontId="21" fillId="51" borderId="59" applyNumberFormat="0" applyProtection="0">
      <alignment horizontal="left" vertical="center" indent="1"/>
    </xf>
    <xf numFmtId="0" fontId="21" fillId="51" borderId="66" applyNumberFormat="0" applyProtection="0">
      <alignment horizontal="left" vertical="top" indent="1"/>
    </xf>
    <xf numFmtId="0" fontId="21" fillId="55" borderId="59" applyNumberFormat="0" applyProtection="0">
      <alignment horizontal="left" vertical="center" indent="1"/>
    </xf>
    <xf numFmtId="0" fontId="21" fillId="55" borderId="66" applyNumberFormat="0" applyProtection="0">
      <alignment horizontal="left" vertical="top" indent="1"/>
    </xf>
    <xf numFmtId="0" fontId="21" fillId="56" borderId="59" applyNumberFormat="0" applyProtection="0">
      <alignment horizontal="left" vertical="center" indent="1"/>
    </xf>
    <xf numFmtId="0" fontId="21" fillId="56" borderId="66" applyNumberFormat="0" applyProtection="0">
      <alignment horizontal="left" vertical="top" indent="1"/>
    </xf>
    <xf numFmtId="0" fontId="21" fillId="42" borderId="68" applyNumberFormat="0">
      <protection locked="0"/>
    </xf>
    <xf numFmtId="0" fontId="22" fillId="39" borderId="69" applyBorder="0"/>
    <xf numFmtId="4" fontId="23" fillId="43" borderId="66" applyNumberFormat="0" applyProtection="0">
      <alignment vertical="center"/>
    </xf>
    <xf numFmtId="4" fontId="41" fillId="44" borderId="1" applyNumberFormat="0" applyProtection="0">
      <alignment vertical="center"/>
    </xf>
    <xf numFmtId="4" fontId="23" fillId="52" borderId="66" applyNumberFormat="0" applyProtection="0">
      <alignment horizontal="left" vertical="center" indent="1"/>
    </xf>
    <xf numFmtId="0" fontId="23" fillId="43" borderId="66" applyNumberFormat="0" applyProtection="0">
      <alignment horizontal="left" vertical="top" indent="1"/>
    </xf>
    <xf numFmtId="4" fontId="21" fillId="0" borderId="59" applyNumberFormat="0" applyProtection="0">
      <alignment horizontal="right" vertical="center"/>
    </xf>
    <xf numFmtId="4" fontId="41" fillId="45" borderId="59" applyNumberFormat="0" applyProtection="0">
      <alignment horizontal="right" vertical="center"/>
    </xf>
    <xf numFmtId="4" fontId="21" fillId="51" borderId="59" applyNumberFormat="0" applyProtection="0">
      <alignment horizontal="left" vertical="center" indent="1"/>
    </xf>
    <xf numFmtId="0" fontId="23" fillId="40" borderId="66" applyNumberFormat="0" applyProtection="0">
      <alignment horizontal="left" vertical="top" indent="1"/>
    </xf>
    <xf numFmtId="4" fontId="25" fillId="46" borderId="67" applyNumberFormat="0" applyProtection="0">
      <alignment horizontal="left" vertical="center" indent="1"/>
    </xf>
    <xf numFmtId="0" fontId="21" fillId="47" borderId="1"/>
    <xf numFmtId="4" fontId="26" fillId="42" borderId="59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32" fillId="0" borderId="70" applyNumberFormat="0" applyFill="0" applyAlignment="0" applyProtection="0"/>
    <xf numFmtId="0" fontId="40" fillId="0" borderId="0" applyNumberFormat="0" applyFill="0" applyBorder="0" applyAlignment="0" applyProtection="0"/>
    <xf numFmtId="4" fontId="21" fillId="51" borderId="71" applyProtection="0">
      <alignment horizontal="left" vertical="center" indent="1"/>
    </xf>
    <xf numFmtId="0" fontId="27" fillId="5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0" fillId="22" borderId="59" applyNumberFormat="0" applyFont="0" applyAlignment="0" applyProtection="0"/>
    <xf numFmtId="4" fontId="20" fillId="50" borderId="59" applyNumberFormat="0" applyProtection="0">
      <alignment vertical="center"/>
    </xf>
    <xf numFmtId="4" fontId="20" fillId="50" borderId="59" applyNumberFormat="0" applyProtection="0">
      <alignment horizontal="left" vertical="center" indent="1"/>
    </xf>
    <xf numFmtId="4" fontId="20" fillId="53" borderId="59" applyNumberFormat="0" applyProtection="0">
      <alignment horizontal="left" vertical="center" indent="1"/>
    </xf>
    <xf numFmtId="4" fontId="20" fillId="30" borderId="59" applyNumberFormat="0" applyProtection="0">
      <alignment horizontal="right" vertical="center"/>
    </xf>
    <xf numFmtId="4" fontId="20" fillId="31" borderId="59" applyNumberFormat="0" applyProtection="0">
      <alignment horizontal="right" vertical="center"/>
    </xf>
    <xf numFmtId="4" fontId="20" fillId="32" borderId="67" applyNumberFormat="0" applyProtection="0">
      <alignment horizontal="right" vertical="center"/>
    </xf>
    <xf numFmtId="4" fontId="20" fillId="33" borderId="59" applyNumberFormat="0" applyProtection="0">
      <alignment horizontal="right" vertical="center"/>
    </xf>
    <xf numFmtId="4" fontId="20" fillId="34" borderId="59" applyNumberFormat="0" applyProtection="0">
      <alignment horizontal="right" vertical="center"/>
    </xf>
    <xf numFmtId="4" fontId="20" fillId="35" borderId="59" applyNumberFormat="0" applyProtection="0">
      <alignment horizontal="right" vertical="center"/>
    </xf>
    <xf numFmtId="4" fontId="20" fillId="36" borderId="59" applyNumberFormat="0" applyProtection="0">
      <alignment horizontal="right" vertical="center"/>
    </xf>
    <xf numFmtId="4" fontId="20" fillId="37" borderId="59" applyNumberFormat="0" applyProtection="0">
      <alignment horizontal="right" vertical="center"/>
    </xf>
    <xf numFmtId="4" fontId="20" fillId="38" borderId="59" applyNumberFormat="0" applyProtection="0">
      <alignment horizontal="right" vertical="center"/>
    </xf>
    <xf numFmtId="4" fontId="20" fillId="48" borderId="67" applyNumberFormat="0" applyProtection="0">
      <alignment horizontal="left" vertical="center" indent="1"/>
    </xf>
    <xf numFmtId="4" fontId="20" fillId="40" borderId="59" applyNumberFormat="0" applyProtection="0">
      <alignment horizontal="right" vertical="center"/>
    </xf>
    <xf numFmtId="4" fontId="20" fillId="41" borderId="67" applyNumberFormat="0" applyProtection="0">
      <alignment horizontal="left" vertical="center" indent="1"/>
    </xf>
    <xf numFmtId="4" fontId="20" fillId="40" borderId="67" applyNumberFormat="0" applyProtection="0">
      <alignment horizontal="left" vertical="center" indent="1"/>
    </xf>
    <xf numFmtId="0" fontId="20" fillId="54" borderId="59" applyNumberFormat="0" applyProtection="0">
      <alignment horizontal="left" vertical="center" indent="1"/>
    </xf>
    <xf numFmtId="0" fontId="20" fillId="54" borderId="66" applyNumberFormat="0" applyProtection="0">
      <alignment horizontal="left" vertical="top" indent="1"/>
    </xf>
    <xf numFmtId="0" fontId="20" fillId="51" borderId="59" applyNumberFormat="0" applyProtection="0">
      <alignment horizontal="left" vertical="center" indent="1"/>
    </xf>
    <xf numFmtId="0" fontId="20" fillId="51" borderId="66" applyNumberFormat="0" applyProtection="0">
      <alignment horizontal="left" vertical="top" indent="1"/>
    </xf>
    <xf numFmtId="0" fontId="20" fillId="55" borderId="59" applyNumberFormat="0" applyProtection="0">
      <alignment horizontal="left" vertical="center" indent="1"/>
    </xf>
    <xf numFmtId="0" fontId="20" fillId="55" borderId="66" applyNumberFormat="0" applyProtection="0">
      <alignment horizontal="left" vertical="top" indent="1"/>
    </xf>
    <xf numFmtId="0" fontId="20" fillId="56" borderId="59" applyNumberFormat="0" applyProtection="0">
      <alignment horizontal="left" vertical="center" indent="1"/>
    </xf>
    <xf numFmtId="0" fontId="20" fillId="56" borderId="66" applyNumberFormat="0" applyProtection="0">
      <alignment horizontal="left" vertical="top" indent="1"/>
    </xf>
    <xf numFmtId="0" fontId="20" fillId="42" borderId="68" applyNumberFormat="0">
      <protection locked="0"/>
    </xf>
    <xf numFmtId="4" fontId="20" fillId="0" borderId="59" applyNumberFormat="0" applyProtection="0">
      <alignment horizontal="right" vertical="center"/>
    </xf>
    <xf numFmtId="4" fontId="20" fillId="51" borderId="59" applyNumberFormat="0" applyProtection="0">
      <alignment horizontal="left" vertical="center" indent="1"/>
    </xf>
    <xf numFmtId="0" fontId="20" fillId="47" borderId="1"/>
    <xf numFmtId="4" fontId="20" fillId="51" borderId="71" applyProtection="0">
      <alignment horizontal="left" vertical="center" indent="1"/>
    </xf>
    <xf numFmtId="0" fontId="43" fillId="4" borderId="0"/>
    <xf numFmtId="0" fontId="27" fillId="5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9" fontId="46" fillId="0" borderId="0" applyFont="0" applyFill="0" applyBorder="0" applyAlignment="0" applyProtection="0"/>
  </cellStyleXfs>
  <cellXfs count="295">
    <xf numFmtId="0" fontId="0" fillId="0" borderId="0" xfId="0"/>
    <xf numFmtId="49" fontId="5" fillId="0" borderId="1" xfId="0" applyNumberFormat="1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 wrapText="1"/>
    </xf>
    <xf numFmtId="49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right" wrapText="1"/>
    </xf>
    <xf numFmtId="2" fontId="1" fillId="0" borderId="0" xfId="0" applyNumberFormat="1" applyFont="1" applyProtection="1"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2" fontId="2" fillId="0" borderId="0" xfId="0" applyNumberFormat="1" applyFont="1" applyProtection="1"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2" fontId="3" fillId="0" borderId="0" xfId="0" applyNumberFormat="1" applyFont="1" applyAlignment="1" applyProtection="1">
      <alignment horizontal="right"/>
      <protection hidden="1"/>
    </xf>
    <xf numFmtId="2" fontId="3" fillId="0" borderId="0" xfId="1" applyNumberFormat="1" applyFont="1" applyAlignment="1" applyProtection="1">
      <protection hidden="1"/>
    </xf>
    <xf numFmtId="2" fontId="2" fillId="0" borderId="4" xfId="0" applyNumberFormat="1" applyFont="1" applyBorder="1" applyProtection="1">
      <protection hidden="1"/>
    </xf>
    <xf numFmtId="2" fontId="2" fillId="0" borderId="4" xfId="0" applyNumberFormat="1" applyFont="1" applyBorder="1" applyAlignment="1" applyProtection="1">
      <alignment horizontal="left"/>
      <protection hidden="1"/>
    </xf>
    <xf numFmtId="2" fontId="5" fillId="0" borderId="6" xfId="0" applyNumberFormat="1" applyFont="1" applyBorder="1" applyProtection="1">
      <protection hidden="1"/>
    </xf>
    <xf numFmtId="2" fontId="5" fillId="0" borderId="7" xfId="0" applyNumberFormat="1" applyFont="1" applyBorder="1" applyAlignment="1" applyProtection="1">
      <alignment horizontal="center"/>
      <protection hidden="1"/>
    </xf>
    <xf numFmtId="2" fontId="5" fillId="0" borderId="8" xfId="0" applyNumberFormat="1" applyFont="1" applyBorder="1" applyProtection="1">
      <protection hidden="1"/>
    </xf>
    <xf numFmtId="2" fontId="5" fillId="0" borderId="9" xfId="0" applyNumberFormat="1" applyFont="1" applyBorder="1" applyAlignment="1" applyProtection="1">
      <alignment horizontal="left" indent="1"/>
      <protection hidden="1"/>
    </xf>
    <xf numFmtId="2" fontId="5" fillId="0" borderId="10" xfId="0" applyNumberFormat="1" applyFont="1" applyBorder="1" applyAlignment="1" applyProtection="1">
      <alignment horizontal="center"/>
      <protection hidden="1"/>
    </xf>
    <xf numFmtId="2" fontId="5" fillId="0" borderId="11" xfId="0" applyNumberFormat="1" applyFont="1" applyBorder="1" applyAlignment="1" applyProtection="1">
      <alignment horizontal="left" indent="1"/>
      <protection hidden="1"/>
    </xf>
    <xf numFmtId="2" fontId="5" fillId="0" borderId="12" xfId="0" applyNumberFormat="1" applyFont="1" applyBorder="1" applyAlignment="1" applyProtection="1">
      <alignment horizontal="left" indent="1"/>
      <protection hidden="1"/>
    </xf>
    <xf numFmtId="2" fontId="5" fillId="0" borderId="13" xfId="0" applyNumberFormat="1" applyFont="1" applyBorder="1" applyAlignment="1" applyProtection="1">
      <alignment horizontal="center"/>
      <protection hidden="1"/>
    </xf>
    <xf numFmtId="2" fontId="5" fillId="0" borderId="14" xfId="0" applyNumberFormat="1" applyFont="1" applyBorder="1" applyAlignment="1" applyProtection="1">
      <alignment horizontal="center"/>
      <protection hidden="1"/>
    </xf>
    <xf numFmtId="2" fontId="5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5" fillId="0" borderId="0" xfId="0" applyFont="1" applyProtection="1">
      <protection hidden="1"/>
    </xf>
    <xf numFmtId="49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right" wrapText="1"/>
    </xf>
    <xf numFmtId="2" fontId="3" fillId="0" borderId="0" xfId="0" applyNumberFormat="1" applyFont="1" applyAlignment="1" applyProtection="1">
      <alignment horizontal="left"/>
      <protection hidden="1"/>
    </xf>
    <xf numFmtId="1" fontId="8" fillId="0" borderId="0" xfId="0" applyNumberFormat="1" applyFont="1" applyAlignment="1">
      <alignment horizontal="center"/>
    </xf>
    <xf numFmtId="2" fontId="2" fillId="0" borderId="9" xfId="0" applyNumberFormat="1" applyFont="1" applyBorder="1" applyProtection="1"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right"/>
    </xf>
    <xf numFmtId="2" fontId="13" fillId="0" borderId="0" xfId="0" applyNumberFormat="1" applyFont="1" applyProtection="1">
      <protection hidden="1"/>
    </xf>
    <xf numFmtId="2" fontId="2" fillId="0" borderId="31" xfId="0" applyNumberFormat="1" applyFont="1" applyBorder="1" applyAlignment="1" applyProtection="1">
      <alignment horizontal="left" indent="2"/>
      <protection hidden="1"/>
    </xf>
    <xf numFmtId="2" fontId="5" fillId="0" borderId="33" xfId="0" applyNumberFormat="1" applyFont="1" applyBorder="1" applyAlignment="1" applyProtection="1">
      <alignment horizontal="center"/>
      <protection hidden="1"/>
    </xf>
    <xf numFmtId="2" fontId="2" fillId="2" borderId="6" xfId="0" applyNumberFormat="1" applyFont="1" applyFill="1" applyBorder="1" applyProtection="1">
      <protection hidden="1"/>
    </xf>
    <xf numFmtId="4" fontId="15" fillId="0" borderId="19" xfId="0" applyNumberFormat="1" applyFont="1" applyBorder="1" applyProtection="1">
      <protection hidden="1"/>
    </xf>
    <xf numFmtId="4" fontId="15" fillId="0" borderId="20" xfId="0" applyNumberFormat="1" applyFont="1" applyBorder="1" applyProtection="1">
      <protection hidden="1"/>
    </xf>
    <xf numFmtId="0" fontId="17" fillId="0" borderId="1" xfId="0" applyFont="1" applyBorder="1" applyProtection="1">
      <protection hidden="1"/>
    </xf>
    <xf numFmtId="0" fontId="17" fillId="0" borderId="29" xfId="0" applyFont="1" applyBorder="1" applyProtection="1">
      <protection hidden="1"/>
    </xf>
    <xf numFmtId="2" fontId="5" fillId="0" borderId="17" xfId="0" applyNumberFormat="1" applyFont="1" applyBorder="1" applyAlignment="1" applyProtection="1">
      <alignment horizontal="center"/>
      <protection hidden="1"/>
    </xf>
    <xf numFmtId="2" fontId="5" fillId="0" borderId="18" xfId="0" applyNumberFormat="1" applyFont="1" applyBorder="1" applyAlignment="1" applyProtection="1">
      <alignment horizontal="center"/>
      <protection hidden="1"/>
    </xf>
    <xf numFmtId="2" fontId="2" fillId="0" borderId="3" xfId="0" applyNumberFormat="1" applyFont="1" applyBorder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left"/>
      <protection hidden="1"/>
    </xf>
    <xf numFmtId="4" fontId="16" fillId="0" borderId="19" xfId="0" applyNumberFormat="1" applyFont="1" applyBorder="1" applyAlignment="1" applyProtection="1">
      <alignment horizontal="right"/>
      <protection hidden="1"/>
    </xf>
    <xf numFmtId="4" fontId="16" fillId="0" borderId="28" xfId="0" applyNumberFormat="1" applyFont="1" applyBorder="1" applyAlignment="1" applyProtection="1">
      <alignment horizontal="right"/>
      <protection hidden="1"/>
    </xf>
    <xf numFmtId="2" fontId="14" fillId="0" borderId="0" xfId="0" applyNumberFormat="1" applyFont="1" applyProtection="1">
      <protection hidden="1"/>
    </xf>
    <xf numFmtId="2" fontId="2" fillId="2" borderId="39" xfId="0" applyNumberFormat="1" applyFont="1" applyFill="1" applyBorder="1" applyProtection="1">
      <protection hidden="1"/>
    </xf>
    <xf numFmtId="2" fontId="2" fillId="2" borderId="37" xfId="0" applyNumberFormat="1" applyFont="1" applyFill="1" applyBorder="1" applyProtection="1"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5" fillId="0" borderId="1" xfId="0" applyFont="1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" fontId="16" fillId="0" borderId="42" xfId="0" applyNumberFormat="1" applyFont="1" applyBorder="1" applyAlignment="1" applyProtection="1">
      <alignment horizontal="right"/>
      <protection hidden="1"/>
    </xf>
    <xf numFmtId="2" fontId="13" fillId="0" borderId="0" xfId="0" applyNumberFormat="1" applyFont="1" applyAlignment="1" applyProtection="1">
      <alignment horizontal="left"/>
      <protection hidden="1"/>
    </xf>
    <xf numFmtId="4" fontId="14" fillId="0" borderId="44" xfId="0" applyNumberFormat="1" applyFont="1" applyBorder="1" applyAlignment="1" applyProtection="1">
      <alignment horizontal="right"/>
      <protection hidden="1"/>
    </xf>
    <xf numFmtId="4" fontId="16" fillId="0" borderId="44" xfId="0" applyNumberFormat="1" applyFont="1" applyBorder="1" applyAlignment="1" applyProtection="1">
      <alignment horizontal="right"/>
      <protection hidden="1"/>
    </xf>
    <xf numFmtId="4" fontId="16" fillId="0" borderId="45" xfId="0" applyNumberFormat="1" applyFont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165" fontId="0" fillId="0" borderId="0" xfId="0" applyNumberFormat="1" applyAlignment="1">
      <alignment horizontal="right"/>
    </xf>
    <xf numFmtId="165" fontId="13" fillId="0" borderId="0" xfId="0" applyNumberFormat="1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15" fillId="0" borderId="0" xfId="0" applyNumberFormat="1" applyFont="1" applyAlignment="1" applyProtection="1">
      <alignment horizontal="center"/>
      <protection hidden="1"/>
    </xf>
    <xf numFmtId="2" fontId="5" fillId="0" borderId="25" xfId="0" applyNumberFormat="1" applyFont="1" applyBorder="1" applyAlignment="1" applyProtection="1">
      <alignment horizontal="center"/>
      <protection hidden="1"/>
    </xf>
    <xf numFmtId="2" fontId="5" fillId="0" borderId="48" xfId="0" applyNumberFormat="1" applyFont="1" applyBorder="1" applyAlignment="1" applyProtection="1">
      <alignment horizontal="center"/>
      <protection hidden="1"/>
    </xf>
    <xf numFmtId="2" fontId="7" fillId="0" borderId="49" xfId="0" applyNumberFormat="1" applyFont="1" applyBorder="1" applyProtection="1">
      <protection hidden="1"/>
    </xf>
    <xf numFmtId="2" fontId="7" fillId="0" borderId="50" xfId="0" applyNumberFormat="1" applyFont="1" applyBorder="1" applyProtection="1">
      <protection hidden="1"/>
    </xf>
    <xf numFmtId="2" fontId="5" fillId="0" borderId="41" xfId="0" applyNumberFormat="1" applyFont="1" applyBorder="1" applyAlignment="1" applyProtection="1">
      <alignment horizontal="center"/>
      <protection hidden="1"/>
    </xf>
    <xf numFmtId="3" fontId="16" fillId="0" borderId="51" xfId="0" applyNumberFormat="1" applyFont="1" applyBorder="1" applyAlignment="1" applyProtection="1">
      <alignment horizontal="right" indent="1"/>
      <protection hidden="1"/>
    </xf>
    <xf numFmtId="0" fontId="16" fillId="0" borderId="51" xfId="0" applyFont="1" applyBorder="1" applyProtection="1"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4" fontId="14" fillId="0" borderId="26" xfId="0" applyNumberFormat="1" applyFont="1" applyBorder="1" applyAlignment="1" applyProtection="1">
      <alignment horizontal="right"/>
      <protection hidden="1"/>
    </xf>
    <xf numFmtId="2" fontId="14" fillId="0" borderId="51" xfId="0" applyNumberFormat="1" applyFont="1" applyBorder="1" applyProtection="1">
      <protection hidden="1"/>
    </xf>
    <xf numFmtId="1" fontId="14" fillId="0" borderId="51" xfId="0" applyNumberFormat="1" applyFont="1" applyBorder="1" applyAlignment="1" applyProtection="1">
      <alignment horizontal="right" indent="1"/>
      <protection hidden="1"/>
    </xf>
    <xf numFmtId="165" fontId="9" fillId="0" borderId="0" xfId="0" applyNumberFormat="1" applyFont="1" applyAlignment="1">
      <alignment horizontal="right"/>
    </xf>
    <xf numFmtId="0" fontId="17" fillId="0" borderId="27" xfId="0" applyFont="1" applyBorder="1" applyProtection="1">
      <protection hidden="1"/>
    </xf>
    <xf numFmtId="4" fontId="15" fillId="0" borderId="16" xfId="0" applyNumberFormat="1" applyFont="1" applyBorder="1" applyProtection="1">
      <protection hidden="1"/>
    </xf>
    <xf numFmtId="2" fontId="2" fillId="0" borderId="31" xfId="0" applyNumberFormat="1" applyFont="1" applyBorder="1" applyAlignment="1" applyProtection="1">
      <alignment horizontal="center"/>
      <protection hidden="1"/>
    </xf>
    <xf numFmtId="49" fontId="2" fillId="2" borderId="13" xfId="0" applyNumberFormat="1" applyFont="1" applyFill="1" applyBorder="1" applyAlignment="1" applyProtection="1">
      <alignment horizontal="center"/>
      <protection locked="0" hidden="1"/>
    </xf>
    <xf numFmtId="2" fontId="18" fillId="0" borderId="9" xfId="0" applyNumberFormat="1" applyFont="1" applyBorder="1" applyAlignment="1" applyProtection="1">
      <alignment horizontal="left"/>
      <protection hidden="1"/>
    </xf>
    <xf numFmtId="164" fontId="15" fillId="0" borderId="0" xfId="0" applyNumberFormat="1" applyFont="1" applyAlignment="1" applyProtection="1">
      <alignment horizontal="center"/>
      <protection hidden="1"/>
    </xf>
    <xf numFmtId="2" fontId="15" fillId="0" borderId="0" xfId="0" applyNumberFormat="1" applyFont="1" applyProtection="1">
      <protection hidden="1"/>
    </xf>
    <xf numFmtId="0" fontId="15" fillId="0" borderId="0" xfId="0" applyFont="1" applyAlignment="1" applyProtection="1">
      <alignment horizontal="left" indent="1"/>
      <protection hidden="1"/>
    </xf>
    <xf numFmtId="4" fontId="14" fillId="0" borderId="54" xfId="0" applyNumberFormat="1" applyFont="1" applyBorder="1" applyAlignment="1" applyProtection="1">
      <alignment horizontal="right"/>
      <protection hidden="1"/>
    </xf>
    <xf numFmtId="4" fontId="15" fillId="0" borderId="54" xfId="0" applyNumberFormat="1" applyFont="1" applyBorder="1" applyProtection="1">
      <protection hidden="1"/>
    </xf>
    <xf numFmtId="4" fontId="15" fillId="0" borderId="44" xfId="0" applyNumberFormat="1" applyFont="1" applyBorder="1" applyProtection="1">
      <protection hidden="1"/>
    </xf>
    <xf numFmtId="4" fontId="15" fillId="0" borderId="57" xfId="0" applyNumberFormat="1" applyFont="1" applyBorder="1" applyProtection="1">
      <protection hidden="1"/>
    </xf>
    <xf numFmtId="0" fontId="14" fillId="0" borderId="54" xfId="0" applyFont="1" applyBorder="1" applyAlignment="1" applyProtection="1">
      <alignment horizontal="center"/>
      <protection hidden="1"/>
    </xf>
    <xf numFmtId="0" fontId="14" fillId="0" borderId="44" xfId="0" applyFont="1" applyBorder="1" applyAlignment="1" applyProtection="1">
      <alignment horizontal="center"/>
      <protection hidden="1"/>
    </xf>
    <xf numFmtId="0" fontId="14" fillId="0" borderId="57" xfId="0" applyFont="1" applyBorder="1" applyAlignment="1" applyProtection="1">
      <alignment horizontal="center"/>
      <protection hidden="1"/>
    </xf>
    <xf numFmtId="4" fontId="14" fillId="0" borderId="16" xfId="0" applyNumberFormat="1" applyFont="1" applyBorder="1" applyAlignment="1" applyProtection="1">
      <alignment horizontal="right"/>
      <protection hidden="1"/>
    </xf>
    <xf numFmtId="4" fontId="16" fillId="0" borderId="43" xfId="0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4" fontId="15" fillId="0" borderId="26" xfId="0" applyNumberFormat="1" applyFont="1" applyBorder="1" applyProtection="1">
      <protection hidden="1"/>
    </xf>
    <xf numFmtId="4" fontId="15" fillId="0" borderId="21" xfId="0" applyNumberFormat="1" applyFont="1" applyBorder="1" applyProtection="1">
      <protection hidden="1"/>
    </xf>
    <xf numFmtId="4" fontId="15" fillId="0" borderId="28" xfId="0" applyNumberFormat="1" applyFont="1" applyBorder="1" applyProtection="1">
      <protection hidden="1"/>
    </xf>
    <xf numFmtId="1" fontId="15" fillId="0" borderId="0" xfId="0" applyNumberFormat="1" applyFont="1" applyAlignment="1" applyProtection="1">
      <alignment horizontal="left"/>
      <protection hidden="1"/>
    </xf>
    <xf numFmtId="2" fontId="12" fillId="0" borderId="9" xfId="0" applyNumberFormat="1" applyFont="1" applyBorder="1" applyAlignment="1" applyProtection="1">
      <alignment horizontal="left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7" fillId="0" borderId="0" xfId="0" applyNumberFormat="1" applyFont="1" applyProtection="1">
      <protection hidden="1"/>
    </xf>
    <xf numFmtId="2" fontId="5" fillId="0" borderId="0" xfId="0" applyNumberFormat="1" applyFont="1" applyProtection="1">
      <protection hidden="1"/>
    </xf>
    <xf numFmtId="2" fontId="15" fillId="0" borderId="0" xfId="0" applyNumberFormat="1" applyFont="1" applyAlignment="1" applyProtection="1">
      <alignment horizontal="left" indent="1"/>
      <protection hidden="1"/>
    </xf>
    <xf numFmtId="0" fontId="13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0" fontId="0" fillId="0" borderId="1" xfId="0" applyBorder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2" fontId="16" fillId="0" borderId="0" xfId="0" applyNumberFormat="1" applyFont="1" applyProtection="1">
      <protection hidden="1"/>
    </xf>
    <xf numFmtId="2" fontId="16" fillId="0" borderId="0" xfId="0" applyNumberFormat="1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right"/>
      <protection hidden="1"/>
    </xf>
    <xf numFmtId="2" fontId="7" fillId="0" borderId="0" xfId="0" applyNumberFormat="1" applyFont="1" applyAlignment="1" applyProtection="1">
      <alignment horizontal="left"/>
      <protection hidden="1"/>
    </xf>
    <xf numFmtId="49" fontId="0" fillId="0" borderId="0" xfId="0" applyNumberFormat="1" applyProtection="1">
      <protection hidden="1"/>
    </xf>
    <xf numFmtId="2" fontId="2" fillId="0" borderId="32" xfId="0" applyNumberFormat="1" applyFont="1" applyBorder="1" applyProtection="1">
      <protection hidden="1"/>
    </xf>
    <xf numFmtId="10" fontId="5" fillId="0" borderId="36" xfId="0" applyNumberFormat="1" applyFont="1" applyBorder="1" applyProtection="1">
      <protection hidden="1"/>
    </xf>
    <xf numFmtId="2" fontId="5" fillId="0" borderId="72" xfId="0" applyNumberFormat="1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27" xfId="0" applyFont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2" fontId="5" fillId="0" borderId="5" xfId="0" applyNumberFormat="1" applyFont="1" applyBorder="1" applyAlignment="1" applyProtection="1">
      <alignment horizontal="center"/>
      <protection hidden="1"/>
    </xf>
    <xf numFmtId="2" fontId="5" fillId="0" borderId="3" xfId="0" applyNumberFormat="1" applyFont="1" applyBorder="1" applyAlignment="1" applyProtection="1">
      <alignment horizontal="center"/>
      <protection hidden="1"/>
    </xf>
    <xf numFmtId="1" fontId="15" fillId="0" borderId="55" xfId="0" applyNumberFormat="1" applyFont="1" applyBorder="1" applyAlignment="1" applyProtection="1">
      <alignment horizontal="center"/>
      <protection hidden="1"/>
    </xf>
    <xf numFmtId="1" fontId="15" fillId="0" borderId="24" xfId="0" applyNumberFormat="1" applyFont="1" applyBorder="1" applyAlignment="1" applyProtection="1">
      <alignment horizontal="center"/>
      <protection hidden="1"/>
    </xf>
    <xf numFmtId="0" fontId="15" fillId="0" borderId="55" xfId="0" applyFont="1" applyBorder="1" applyAlignment="1" applyProtection="1">
      <alignment horizontal="center"/>
      <protection hidden="1"/>
    </xf>
    <xf numFmtId="0" fontId="15" fillId="0" borderId="24" xfId="0" applyFont="1" applyBorder="1" applyAlignment="1" applyProtection="1">
      <alignment horizontal="center"/>
      <protection hidden="1"/>
    </xf>
    <xf numFmtId="49" fontId="0" fillId="0" borderId="26" xfId="0" applyNumberFormat="1" applyBorder="1" applyAlignment="1" applyProtection="1">
      <alignment horizontal="center"/>
      <protection hidden="1"/>
    </xf>
    <xf numFmtId="49" fontId="0" fillId="0" borderId="27" xfId="0" applyNumberFormat="1" applyBorder="1" applyAlignment="1" applyProtection="1">
      <alignment horizontal="center"/>
      <protection hidden="1"/>
    </xf>
    <xf numFmtId="49" fontId="0" fillId="0" borderId="28" xfId="0" applyNumberFormat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2" fontId="22" fillId="0" borderId="5" xfId="0" applyNumberFormat="1" applyFont="1" applyBorder="1" applyProtection="1">
      <protection hidden="1"/>
    </xf>
    <xf numFmtId="2" fontId="5" fillId="0" borderId="0" xfId="0" applyNumberFormat="1" applyFont="1" applyAlignment="1" applyProtection="1">
      <alignment horizontal="center" vertical="center" wrapText="1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2" fontId="7" fillId="0" borderId="3" xfId="0" applyNumberFormat="1" applyFont="1" applyBorder="1" applyProtection="1"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4" fontId="15" fillId="0" borderId="0" xfId="0" applyNumberFormat="1" applyFont="1" applyProtection="1"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right" indent="20"/>
      <protection hidden="1"/>
    </xf>
    <xf numFmtId="3" fontId="0" fillId="0" borderId="0" xfId="0" applyNumberFormat="1" applyAlignment="1" applyProtection="1">
      <alignment horizontal="right" indent="20"/>
      <protection hidden="1"/>
    </xf>
    <xf numFmtId="49" fontId="2" fillId="2" borderId="41" xfId="0" applyNumberFormat="1" applyFont="1" applyFill="1" applyBorder="1" applyAlignment="1" applyProtection="1">
      <alignment horizontal="center"/>
      <protection locked="0" hidden="1"/>
    </xf>
    <xf numFmtId="2" fontId="5" fillId="0" borderId="12" xfId="0" applyNumberFormat="1" applyFont="1" applyBorder="1" applyAlignment="1" applyProtection="1">
      <alignment horizontal="center"/>
      <protection hidden="1"/>
    </xf>
    <xf numFmtId="3" fontId="16" fillId="3" borderId="56" xfId="0" applyNumberFormat="1" applyFont="1" applyFill="1" applyBorder="1" applyAlignment="1" applyProtection="1">
      <alignment horizontal="right" wrapText="1" indent="1"/>
      <protection locked="0" hidden="1"/>
    </xf>
    <xf numFmtId="3" fontId="16" fillId="3" borderId="24" xfId="0" applyNumberFormat="1" applyFont="1" applyFill="1" applyBorder="1" applyAlignment="1" applyProtection="1">
      <alignment horizontal="right" wrapText="1" indent="1"/>
      <protection locked="0" hidden="1"/>
    </xf>
    <xf numFmtId="0" fontId="15" fillId="0" borderId="3" xfId="0" applyFont="1" applyBorder="1" applyAlignment="1" applyProtection="1">
      <alignment horizontal="center"/>
      <protection hidden="1"/>
    </xf>
    <xf numFmtId="3" fontId="16" fillId="3" borderId="55" xfId="0" applyNumberFormat="1" applyFont="1" applyFill="1" applyBorder="1" applyAlignment="1" applyProtection="1">
      <alignment horizontal="right" wrapText="1" indent="1"/>
      <protection locked="0"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10" fontId="0" fillId="0" borderId="0" xfId="132" applyNumberFormat="1" applyFont="1" applyProtection="1">
      <protection hidden="1"/>
    </xf>
    <xf numFmtId="9" fontId="0" fillId="0" borderId="0" xfId="132" applyFont="1" applyProtection="1">
      <protection hidden="1"/>
    </xf>
    <xf numFmtId="2" fontId="0" fillId="0" borderId="0" xfId="132" applyNumberFormat="1" applyFont="1" applyProtection="1">
      <protection hidden="1"/>
    </xf>
    <xf numFmtId="2" fontId="15" fillId="0" borderId="0" xfId="132" applyNumberFormat="1" applyFont="1" applyProtection="1">
      <protection hidden="1"/>
    </xf>
    <xf numFmtId="10" fontId="15" fillId="0" borderId="0" xfId="132" applyNumberFormat="1" applyFont="1" applyProtection="1">
      <protection hidden="1"/>
    </xf>
    <xf numFmtId="2" fontId="5" fillId="0" borderId="74" xfId="0" applyNumberFormat="1" applyFont="1" applyBorder="1" applyAlignment="1" applyProtection="1">
      <alignment horizontal="center"/>
      <protection hidden="1"/>
    </xf>
    <xf numFmtId="2" fontId="5" fillId="0" borderId="79" xfId="0" applyNumberFormat="1" applyFont="1" applyBorder="1" applyAlignment="1" applyProtection="1">
      <alignment horizontal="center"/>
      <protection hidden="1"/>
    </xf>
    <xf numFmtId="2" fontId="5" fillId="0" borderId="78" xfId="0" applyNumberFormat="1" applyFont="1" applyBorder="1" applyProtection="1">
      <protection hidden="1"/>
    </xf>
    <xf numFmtId="2" fontId="5" fillId="0" borderId="75" xfId="0" applyNumberFormat="1" applyFont="1" applyBorder="1" applyProtection="1">
      <protection hidden="1"/>
    </xf>
    <xf numFmtId="2" fontId="12" fillId="0" borderId="6" xfId="0" applyNumberFormat="1" applyFont="1" applyBorder="1" applyProtection="1">
      <protection hidden="1"/>
    </xf>
    <xf numFmtId="2" fontId="0" fillId="0" borderId="5" xfId="0" applyNumberFormat="1" applyBorder="1" applyProtection="1">
      <protection hidden="1"/>
    </xf>
    <xf numFmtId="10" fontId="12" fillId="3" borderId="32" xfId="0" applyNumberFormat="1" applyFont="1" applyFill="1" applyBorder="1" applyProtection="1">
      <protection locked="0" hidden="1"/>
    </xf>
    <xf numFmtId="10" fontId="12" fillId="0" borderId="25" xfId="0" applyNumberFormat="1" applyFont="1" applyBorder="1" applyAlignment="1" applyProtection="1">
      <alignment horizontal="center"/>
      <protection hidden="1"/>
    </xf>
    <xf numFmtId="10" fontId="12" fillId="3" borderId="9" xfId="0" applyNumberFormat="1" applyFont="1" applyFill="1" applyBorder="1" applyAlignment="1" applyProtection="1">
      <alignment horizontal="center"/>
      <protection locked="0" hidden="1"/>
    </xf>
    <xf numFmtId="2" fontId="5" fillId="0" borderId="76" xfId="0" applyNumberFormat="1" applyFont="1" applyBorder="1" applyAlignment="1" applyProtection="1">
      <alignment horizontal="center"/>
      <protection hidden="1"/>
    </xf>
    <xf numFmtId="10" fontId="13" fillId="0" borderId="0" xfId="132" applyNumberFormat="1" applyFont="1" applyProtection="1">
      <protection hidden="1"/>
    </xf>
    <xf numFmtId="9" fontId="13" fillId="0" borderId="0" xfId="132" applyFont="1" applyProtection="1">
      <protection hidden="1"/>
    </xf>
    <xf numFmtId="2" fontId="13" fillId="0" borderId="0" xfId="132" applyNumberFormat="1" applyFont="1" applyProtection="1">
      <protection hidden="1"/>
    </xf>
    <xf numFmtId="2" fontId="47" fillId="0" borderId="13" xfId="0" applyNumberFormat="1" applyFont="1" applyBorder="1" applyAlignment="1" applyProtection="1">
      <alignment horizontal="left" indent="19"/>
      <protection hidden="1"/>
    </xf>
    <xf numFmtId="10" fontId="48" fillId="0" borderId="41" xfId="132" applyNumberFormat="1" applyFont="1" applyBorder="1" applyAlignment="1" applyProtection="1">
      <alignment horizontal="center"/>
      <protection hidden="1"/>
    </xf>
    <xf numFmtId="10" fontId="48" fillId="0" borderId="9" xfId="0" applyNumberFormat="1" applyFont="1" applyBorder="1" applyAlignment="1" applyProtection="1">
      <alignment horizontal="center"/>
      <protection hidden="1"/>
    </xf>
    <xf numFmtId="1" fontId="15" fillId="0" borderId="34" xfId="0" applyNumberFormat="1" applyFont="1" applyBorder="1" applyAlignment="1" applyProtection="1">
      <alignment horizontal="center"/>
      <protection hidden="1"/>
    </xf>
    <xf numFmtId="0" fontId="14" fillId="0" borderId="16" xfId="0" applyFont="1" applyBorder="1" applyAlignment="1" applyProtection="1">
      <alignment horizontal="center"/>
      <protection hidden="1"/>
    </xf>
    <xf numFmtId="0" fontId="14" fillId="0" borderId="19" xfId="0" applyFont="1" applyBorder="1" applyAlignment="1" applyProtection="1">
      <alignment horizontal="center"/>
      <protection hidden="1"/>
    </xf>
    <xf numFmtId="49" fontId="14" fillId="0" borderId="19" xfId="0" applyNumberFormat="1" applyFont="1" applyBorder="1" applyAlignment="1" applyProtection="1">
      <alignment horizontal="center"/>
      <protection hidden="1"/>
    </xf>
    <xf numFmtId="1" fontId="15" fillId="0" borderId="81" xfId="0" applyNumberFormat="1" applyFon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1" fontId="2" fillId="0" borderId="25" xfId="0" applyNumberFormat="1" applyFont="1" applyBorder="1" applyAlignment="1" applyProtection="1">
      <alignment horizontal="center"/>
      <protection hidden="1"/>
    </xf>
    <xf numFmtId="4" fontId="0" fillId="0" borderId="52" xfId="0" applyNumberFormat="1" applyBorder="1" applyProtection="1">
      <protection hidden="1"/>
    </xf>
    <xf numFmtId="4" fontId="0" fillId="0" borderId="22" xfId="0" applyNumberFormat="1" applyBorder="1" applyProtection="1">
      <protection hidden="1"/>
    </xf>
    <xf numFmtId="4" fontId="0" fillId="0" borderId="30" xfId="0" applyNumberFormat="1" applyBorder="1" applyProtection="1">
      <protection hidden="1"/>
    </xf>
    <xf numFmtId="4" fontId="14" fillId="0" borderId="52" xfId="0" applyNumberFormat="1" applyFont="1" applyBorder="1" applyProtection="1">
      <protection hidden="1"/>
    </xf>
    <xf numFmtId="4" fontId="14" fillId="0" borderId="22" xfId="0" applyNumberFormat="1" applyFont="1" applyBorder="1" applyProtection="1">
      <protection hidden="1"/>
    </xf>
    <xf numFmtId="4" fontId="16" fillId="0" borderId="22" xfId="0" applyNumberFormat="1" applyFont="1" applyBorder="1" applyAlignment="1" applyProtection="1">
      <alignment horizontal="right" shrinkToFit="1"/>
      <protection hidden="1"/>
    </xf>
    <xf numFmtId="4" fontId="16" fillId="0" borderId="47" xfId="0" applyNumberFormat="1" applyFont="1" applyBorder="1" applyAlignment="1" applyProtection="1">
      <alignment horizontal="right" shrinkToFit="1"/>
      <protection hidden="1"/>
    </xf>
    <xf numFmtId="3" fontId="14" fillId="0" borderId="51" xfId="0" applyNumberFormat="1" applyFont="1" applyBorder="1" applyProtection="1">
      <protection hidden="1"/>
    </xf>
    <xf numFmtId="2" fontId="0" fillId="0" borderId="22" xfId="0" applyNumberFormat="1" applyBorder="1" applyProtection="1">
      <protection hidden="1"/>
    </xf>
    <xf numFmtId="2" fontId="5" fillId="0" borderId="4" xfId="0" applyNumberFormat="1" applyFont="1" applyBorder="1" applyAlignment="1" applyProtection="1">
      <alignment horizontal="left" indent="19"/>
      <protection hidden="1"/>
    </xf>
    <xf numFmtId="10" fontId="48" fillId="0" borderId="13" xfId="132" applyNumberFormat="1" applyFont="1" applyBorder="1" applyAlignment="1" applyProtection="1">
      <alignment horizontal="center"/>
      <protection hidden="1"/>
    </xf>
    <xf numFmtId="2" fontId="14" fillId="0" borderId="9" xfId="0" applyNumberFormat="1" applyFont="1" applyBorder="1" applyProtection="1">
      <protection hidden="1"/>
    </xf>
    <xf numFmtId="2" fontId="14" fillId="0" borderId="5" xfId="0" applyNumberFormat="1" applyFont="1" applyBorder="1" applyProtection="1">
      <protection hidden="1"/>
    </xf>
    <xf numFmtId="2" fontId="44" fillId="0" borderId="0" xfId="0" quotePrefix="1" applyNumberFormat="1" applyFont="1" applyProtection="1">
      <protection hidden="1"/>
    </xf>
    <xf numFmtId="2" fontId="44" fillId="0" borderId="3" xfId="0" quotePrefix="1" applyNumberFormat="1" applyFont="1" applyBorder="1" applyProtection="1">
      <protection hidden="1"/>
    </xf>
    <xf numFmtId="2" fontId="14" fillId="0" borderId="31" xfId="0" applyNumberFormat="1" applyFont="1" applyBorder="1" applyProtection="1">
      <protection hidden="1"/>
    </xf>
    <xf numFmtId="10" fontId="48" fillId="0" borderId="25" xfId="0" applyNumberFormat="1" applyFont="1" applyBorder="1" applyProtection="1">
      <protection hidden="1"/>
    </xf>
    <xf numFmtId="10" fontId="12" fillId="0" borderId="9" xfId="0" applyNumberFormat="1" applyFont="1" applyBorder="1" applyAlignment="1" applyProtection="1">
      <alignment horizontal="center"/>
      <protection hidden="1"/>
    </xf>
    <xf numFmtId="166" fontId="6" fillId="0" borderId="0" xfId="132" applyNumberFormat="1" applyFont="1" applyAlignment="1" applyProtection="1">
      <alignment horizontal="center"/>
      <protection hidden="1"/>
    </xf>
    <xf numFmtId="166" fontId="44" fillId="0" borderId="0" xfId="132" quotePrefix="1" applyNumberFormat="1" applyFont="1" applyBorder="1" applyAlignment="1" applyProtection="1">
      <alignment horizontal="center"/>
      <protection hidden="1"/>
    </xf>
    <xf numFmtId="166" fontId="6" fillId="0" borderId="3" xfId="0" applyNumberFormat="1" applyFont="1" applyBorder="1" applyAlignment="1" applyProtection="1">
      <alignment horizontal="center"/>
      <protection hidden="1"/>
    </xf>
    <xf numFmtId="2" fontId="48" fillId="0" borderId="9" xfId="0" applyNumberFormat="1" applyFont="1" applyBorder="1" applyProtection="1">
      <protection hidden="1"/>
    </xf>
    <xf numFmtId="10" fontId="49" fillId="0" borderId="0" xfId="0" applyNumberFormat="1" applyFont="1" applyProtection="1">
      <protection hidden="1"/>
    </xf>
    <xf numFmtId="10" fontId="48" fillId="0" borderId="31" xfId="0" applyNumberFormat="1" applyFont="1" applyBorder="1" applyProtection="1">
      <protection hidden="1"/>
    </xf>
    <xf numFmtId="2" fontId="48" fillId="0" borderId="74" xfId="0" applyNumberFormat="1" applyFont="1" applyBorder="1" applyProtection="1">
      <protection hidden="1"/>
    </xf>
    <xf numFmtId="10" fontId="49" fillId="0" borderId="46" xfId="0" applyNumberFormat="1" applyFont="1" applyBorder="1" applyAlignment="1" applyProtection="1">
      <alignment horizontal="left" indent="2"/>
      <protection hidden="1"/>
    </xf>
    <xf numFmtId="10" fontId="48" fillId="0" borderId="75" xfId="0" applyNumberFormat="1" applyFont="1" applyBorder="1" applyAlignment="1" applyProtection="1">
      <alignment horizontal="right"/>
      <protection hidden="1"/>
    </xf>
    <xf numFmtId="10" fontId="44" fillId="0" borderId="31" xfId="0" applyNumberFormat="1" applyFont="1" applyBorder="1" applyAlignment="1" applyProtection="1">
      <alignment horizontal="center"/>
      <protection hidden="1"/>
    </xf>
    <xf numFmtId="10" fontId="44" fillId="0" borderId="36" xfId="0" applyNumberFormat="1" applyFont="1" applyBorder="1" applyAlignment="1" applyProtection="1">
      <alignment horizontal="center"/>
      <protection hidden="1"/>
    </xf>
    <xf numFmtId="2" fontId="50" fillId="0" borderId="9" xfId="0" applyNumberFormat="1" applyFont="1" applyBorder="1" applyProtection="1">
      <protection hidden="1"/>
    </xf>
    <xf numFmtId="2" fontId="2" fillId="0" borderId="6" xfId="0" applyNumberFormat="1" applyFont="1" applyBorder="1" applyAlignment="1" applyProtection="1">
      <alignment horizontal="left"/>
      <protection hidden="1"/>
    </xf>
    <xf numFmtId="2" fontId="5" fillId="0" borderId="73" xfId="0" applyNumberFormat="1" applyFont="1" applyBorder="1" applyAlignment="1" applyProtection="1">
      <alignment horizontal="center" vertical="center"/>
      <protection hidden="1"/>
    </xf>
    <xf numFmtId="2" fontId="5" fillId="0" borderId="18" xfId="0" applyNumberFormat="1" applyFont="1" applyBorder="1" applyAlignment="1" applyProtection="1">
      <alignment horizontal="center" vertical="center"/>
      <protection hidden="1"/>
    </xf>
    <xf numFmtId="2" fontId="2" fillId="0" borderId="6" xfId="0" applyNumberFormat="1" applyFont="1" applyBorder="1" applyAlignment="1" applyProtection="1">
      <alignment horizontal="center"/>
      <protection hidden="1"/>
    </xf>
    <xf numFmtId="2" fontId="2" fillId="0" borderId="32" xfId="0" applyNumberFormat="1" applyFont="1" applyBorder="1" applyAlignment="1" applyProtection="1">
      <alignment horizont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2" fontId="51" fillId="0" borderId="0" xfId="0" applyNumberFormat="1" applyFont="1" applyProtection="1">
      <protection hidden="1"/>
    </xf>
    <xf numFmtId="14" fontId="0" fillId="0" borderId="0" xfId="0" applyNumberFormat="1"/>
    <xf numFmtId="49" fontId="0" fillId="0" borderId="54" xfId="0" applyNumberFormat="1" applyBorder="1" applyAlignment="1" applyProtection="1">
      <alignment horizontal="center"/>
      <protection hidden="1"/>
    </xf>
    <xf numFmtId="49" fontId="0" fillId="0" borderId="44" xfId="0" applyNumberFormat="1" applyBorder="1" applyAlignment="1" applyProtection="1">
      <alignment horizontal="center"/>
      <protection hidden="1"/>
    </xf>
    <xf numFmtId="49" fontId="0" fillId="0" borderId="16" xfId="0" applyNumberFormat="1" applyBorder="1" applyAlignment="1" applyProtection="1">
      <alignment horizontal="center"/>
      <protection hidden="1"/>
    </xf>
    <xf numFmtId="49" fontId="0" fillId="0" borderId="19" xfId="0" applyNumberFormat="1" applyBorder="1" applyAlignment="1" applyProtection="1">
      <alignment horizontal="center"/>
      <protection hidden="1"/>
    </xf>
    <xf numFmtId="2" fontId="0" fillId="0" borderId="19" xfId="0" applyNumberFormat="1" applyBorder="1" applyAlignment="1" applyProtection="1">
      <alignment horizontal="center"/>
      <protection hidden="1"/>
    </xf>
    <xf numFmtId="2" fontId="0" fillId="0" borderId="20" xfId="0" applyNumberFormat="1" applyBorder="1" applyAlignment="1" applyProtection="1">
      <alignment horizontal="center"/>
      <protection hidden="1"/>
    </xf>
    <xf numFmtId="49" fontId="18" fillId="0" borderId="6" xfId="0" applyNumberFormat="1" applyFont="1" applyBorder="1" applyProtection="1">
      <protection hidden="1"/>
    </xf>
    <xf numFmtId="49" fontId="54" fillId="0" borderId="0" xfId="0" applyNumberFormat="1" applyFont="1" applyAlignment="1" applyProtection="1">
      <alignment horizontal="right" indent="20"/>
      <protection hidden="1"/>
    </xf>
    <xf numFmtId="0" fontId="53" fillId="57" borderId="0" xfId="2" applyFont="1" applyFill="1" applyAlignment="1" applyProtection="1">
      <alignment horizontal="left"/>
      <protection hidden="1"/>
    </xf>
    <xf numFmtId="49" fontId="15" fillId="0" borderId="26" xfId="2" applyNumberFormat="1" applyFont="1" applyBorder="1" applyAlignment="1" applyProtection="1">
      <alignment vertical="center"/>
      <protection hidden="1"/>
    </xf>
    <xf numFmtId="49" fontId="15" fillId="0" borderId="28" xfId="2" applyNumberFormat="1" applyFont="1" applyBorder="1" applyAlignment="1" applyProtection="1">
      <alignment vertical="center"/>
      <protection hidden="1"/>
    </xf>
    <xf numFmtId="49" fontId="15" fillId="0" borderId="21" xfId="2" applyNumberFormat="1" applyFont="1" applyBorder="1" applyAlignment="1" applyProtection="1">
      <alignment vertical="center"/>
      <protection hidden="1"/>
    </xf>
    <xf numFmtId="49" fontId="52" fillId="57" borderId="6" xfId="2" applyNumberFormat="1" applyFont="1" applyFill="1" applyBorder="1" applyAlignment="1" applyProtection="1">
      <alignment horizontal="left" vertical="center"/>
      <protection hidden="1"/>
    </xf>
    <xf numFmtId="49" fontId="52" fillId="57" borderId="5" xfId="2" applyNumberFormat="1" applyFont="1" applyFill="1" applyBorder="1" applyAlignment="1" applyProtection="1">
      <alignment horizontal="left" vertical="center"/>
      <protection hidden="1"/>
    </xf>
    <xf numFmtId="49" fontId="52" fillId="57" borderId="32" xfId="2" applyNumberFormat="1" applyFont="1" applyFill="1" applyBorder="1" applyAlignment="1" applyProtection="1">
      <alignment horizontal="left" vertical="center"/>
      <protection hidden="1"/>
    </xf>
    <xf numFmtId="49" fontId="52" fillId="57" borderId="9" xfId="2" applyNumberFormat="1" applyFont="1" applyFill="1" applyBorder="1" applyAlignment="1" applyProtection="1">
      <alignment horizontal="left" vertical="center"/>
      <protection hidden="1"/>
    </xf>
    <xf numFmtId="49" fontId="52" fillId="57" borderId="0" xfId="2" applyNumberFormat="1" applyFont="1" applyFill="1" applyAlignment="1" applyProtection="1">
      <alignment horizontal="left" vertical="center"/>
      <protection hidden="1"/>
    </xf>
    <xf numFmtId="49" fontId="52" fillId="57" borderId="31" xfId="2" applyNumberFormat="1" applyFont="1" applyFill="1" applyBorder="1" applyAlignment="1" applyProtection="1">
      <alignment horizontal="left" vertical="center"/>
      <protection hidden="1"/>
    </xf>
    <xf numFmtId="0" fontId="15" fillId="0" borderId="29" xfId="0" applyFont="1" applyBorder="1" applyProtection="1">
      <protection hidden="1"/>
    </xf>
    <xf numFmtId="49" fontId="14" fillId="0" borderId="20" xfId="0" applyNumberFormat="1" applyFont="1" applyBorder="1" applyAlignment="1" applyProtection="1">
      <alignment horizontal="center"/>
      <protection hidden="1"/>
    </xf>
    <xf numFmtId="4" fontId="16" fillId="0" borderId="30" xfId="0" applyNumberFormat="1" applyFont="1" applyBorder="1" applyAlignment="1" applyProtection="1">
      <alignment horizontal="right" shrinkToFit="1"/>
      <protection hidden="1"/>
    </xf>
    <xf numFmtId="4" fontId="16" fillId="0" borderId="57" xfId="0" applyNumberFormat="1" applyFont="1" applyBorder="1" applyAlignment="1" applyProtection="1">
      <alignment horizontal="right"/>
      <protection hidden="1"/>
    </xf>
    <xf numFmtId="4" fontId="16" fillId="0" borderId="21" xfId="0" applyNumberFormat="1" applyFont="1" applyBorder="1" applyAlignment="1" applyProtection="1">
      <alignment horizontal="right"/>
      <protection hidden="1"/>
    </xf>
    <xf numFmtId="4" fontId="16" fillId="0" borderId="20" xfId="0" applyNumberFormat="1" applyFont="1" applyBorder="1" applyAlignment="1" applyProtection="1">
      <alignment horizontal="right"/>
      <protection hidden="1"/>
    </xf>
    <xf numFmtId="49" fontId="14" fillId="0" borderId="44" xfId="0" applyNumberFormat="1" applyFont="1" applyBorder="1" applyAlignment="1" applyProtection="1">
      <alignment horizontal="center"/>
      <protection hidden="1"/>
    </xf>
    <xf numFmtId="49" fontId="14" fillId="0" borderId="54" xfId="0" applyNumberFormat="1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vertical="center"/>
      <protection hidden="1"/>
    </xf>
    <xf numFmtId="2" fontId="14" fillId="0" borderId="6" xfId="0" applyNumberFormat="1" applyFont="1" applyBorder="1" applyAlignment="1" applyProtection="1">
      <alignment horizontal="center"/>
      <protection hidden="1"/>
    </xf>
    <xf numFmtId="2" fontId="14" fillId="0" borderId="5" xfId="0" applyNumberFormat="1" applyFont="1" applyBorder="1" applyAlignment="1" applyProtection="1">
      <alignment horizontal="center"/>
      <protection hidden="1"/>
    </xf>
    <xf numFmtId="2" fontId="14" fillId="0" borderId="32" xfId="0" applyNumberFormat="1" applyFont="1" applyBorder="1" applyAlignment="1" applyProtection="1">
      <alignment horizontal="center"/>
      <protection hidden="1"/>
    </xf>
    <xf numFmtId="2" fontId="2" fillId="0" borderId="6" xfId="0" applyNumberFormat="1" applyFont="1" applyBorder="1" applyAlignment="1" applyProtection="1">
      <alignment horizontal="center"/>
      <protection hidden="1"/>
    </xf>
    <xf numFmtId="2" fontId="2" fillId="0" borderId="32" xfId="0" applyNumberFormat="1" applyFont="1" applyBorder="1" applyAlignment="1" applyProtection="1">
      <alignment horizontal="center"/>
      <protection hidden="1"/>
    </xf>
    <xf numFmtId="2" fontId="3" fillId="2" borderId="38" xfId="0" applyNumberFormat="1" applyFont="1" applyFill="1" applyBorder="1" applyAlignment="1" applyProtection="1">
      <alignment horizontal="left"/>
      <protection locked="0" hidden="1"/>
    </xf>
    <xf numFmtId="2" fontId="3" fillId="2" borderId="35" xfId="0" applyNumberFormat="1" applyFont="1" applyFill="1" applyBorder="1" applyAlignment="1" applyProtection="1">
      <alignment horizontal="left"/>
      <protection locked="0" hidden="1"/>
    </xf>
    <xf numFmtId="14" fontId="12" fillId="3" borderId="9" xfId="0" applyNumberFormat="1" applyFont="1" applyFill="1" applyBorder="1" applyAlignment="1" applyProtection="1">
      <alignment horizontal="center"/>
      <protection locked="0" hidden="1"/>
    </xf>
    <xf numFmtId="14" fontId="12" fillId="3" borderId="31" xfId="0" applyNumberFormat="1" applyFont="1" applyFill="1" applyBorder="1" applyAlignment="1" applyProtection="1">
      <alignment horizontal="center"/>
      <protection locked="0" hidden="1"/>
    </xf>
    <xf numFmtId="2" fontId="5" fillId="0" borderId="53" xfId="0" applyNumberFormat="1" applyFont="1" applyBorder="1" applyAlignment="1" applyProtection="1">
      <alignment horizontal="center" vertical="center" wrapText="1"/>
      <protection hidden="1"/>
    </xf>
    <xf numFmtId="2" fontId="5" fillId="0" borderId="41" xfId="0" applyNumberFormat="1" applyFont="1" applyBorder="1" applyAlignment="1" applyProtection="1">
      <alignment horizontal="center" vertical="center" wrapText="1"/>
      <protection hidden="1"/>
    </xf>
    <xf numFmtId="2" fontId="6" fillId="0" borderId="80" xfId="0" applyNumberFormat="1" applyFont="1" applyBorder="1" applyAlignment="1" applyProtection="1">
      <alignment horizontal="center"/>
      <protection hidden="1"/>
    </xf>
    <xf numFmtId="2" fontId="6" fillId="0" borderId="77" xfId="0" applyNumberFormat="1" applyFont="1" applyBorder="1" applyAlignment="1" applyProtection="1">
      <alignment horizontal="center"/>
      <protection hidden="1"/>
    </xf>
    <xf numFmtId="2" fontId="6" fillId="0" borderId="23" xfId="0" applyNumberFormat="1" applyFont="1" applyBorder="1" applyAlignment="1" applyProtection="1">
      <alignment horizontal="center"/>
      <protection hidden="1"/>
    </xf>
    <xf numFmtId="2" fontId="5" fillId="0" borderId="8" xfId="0" applyNumberFormat="1" applyFont="1" applyBorder="1" applyAlignment="1" applyProtection="1">
      <alignment horizontal="center" vertical="center"/>
      <protection hidden="1"/>
    </xf>
    <xf numFmtId="2" fontId="5" fillId="0" borderId="49" xfId="0" applyNumberFormat="1" applyFont="1" applyBorder="1" applyAlignment="1" applyProtection="1">
      <alignment horizontal="center" vertical="center"/>
      <protection hidden="1"/>
    </xf>
    <xf numFmtId="2" fontId="45" fillId="0" borderId="31" xfId="0" applyNumberFormat="1" applyFont="1" applyBorder="1" applyAlignment="1" applyProtection="1">
      <alignment horizontal="center" wrapText="1"/>
      <protection hidden="1"/>
    </xf>
    <xf numFmtId="2" fontId="45" fillId="0" borderId="36" xfId="0" applyNumberFormat="1" applyFont="1" applyBorder="1" applyAlignment="1" applyProtection="1">
      <alignment horizontal="center" wrapText="1"/>
      <protection hidden="1"/>
    </xf>
    <xf numFmtId="2" fontId="3" fillId="2" borderId="40" xfId="0" applyNumberFormat="1" applyFont="1" applyFill="1" applyBorder="1" applyAlignment="1" applyProtection="1">
      <alignment horizontal="left"/>
      <protection locked="0" hidden="1"/>
    </xf>
    <xf numFmtId="2" fontId="3" fillId="2" borderId="34" xfId="0" applyNumberFormat="1" applyFont="1" applyFill="1" applyBorder="1" applyAlignment="1" applyProtection="1">
      <alignment horizontal="left"/>
      <protection locked="0" hidden="1"/>
    </xf>
    <xf numFmtId="0" fontId="3" fillId="2" borderId="40" xfId="0" applyFont="1" applyFill="1" applyBorder="1" applyAlignment="1" applyProtection="1">
      <alignment horizontal="left"/>
      <protection locked="0" hidden="1"/>
    </xf>
    <xf numFmtId="0" fontId="3" fillId="2" borderId="34" xfId="0" applyFont="1" applyFill="1" applyBorder="1" applyAlignment="1" applyProtection="1">
      <alignment horizontal="left"/>
      <protection locked="0" hidden="1"/>
    </xf>
    <xf numFmtId="2" fontId="4" fillId="2" borderId="38" xfId="1" applyNumberFormat="1" applyFill="1" applyBorder="1" applyAlignment="1" applyProtection="1">
      <alignment horizontal="left"/>
      <protection locked="0" hidden="1"/>
    </xf>
    <xf numFmtId="14" fontId="2" fillId="2" borderId="9" xfId="0" applyNumberFormat="1" applyFont="1" applyFill="1" applyBorder="1" applyAlignment="1" applyProtection="1">
      <alignment horizontal="center"/>
      <protection locked="0" hidden="1"/>
    </xf>
    <xf numFmtId="14" fontId="2" fillId="2" borderId="0" xfId="0" applyNumberFormat="1" applyFont="1" applyFill="1" applyAlignment="1" applyProtection="1">
      <alignment horizontal="center"/>
      <protection locked="0" hidden="1"/>
    </xf>
    <xf numFmtId="14" fontId="2" fillId="2" borderId="31" xfId="0" applyNumberFormat="1" applyFont="1" applyFill="1" applyBorder="1" applyAlignment="1" applyProtection="1">
      <alignment horizontal="center"/>
      <protection locked="0" hidden="1"/>
    </xf>
    <xf numFmtId="2" fontId="2" fillId="0" borderId="6" xfId="0" applyNumberFormat="1" applyFont="1" applyBorder="1" applyAlignment="1" applyProtection="1">
      <alignment horizontal="left"/>
      <protection hidden="1"/>
    </xf>
    <xf numFmtId="2" fontId="2" fillId="0" borderId="5" xfId="0" applyNumberFormat="1" applyFont="1" applyBorder="1" applyAlignment="1" applyProtection="1">
      <alignment horizontal="left"/>
      <protection hidden="1"/>
    </xf>
    <xf numFmtId="2" fontId="2" fillId="0" borderId="32" xfId="0" applyNumberFormat="1" applyFont="1" applyBorder="1" applyAlignment="1" applyProtection="1">
      <alignment horizontal="left"/>
      <protection hidden="1"/>
    </xf>
    <xf numFmtId="14" fontId="2" fillId="0" borderId="9" xfId="0" applyNumberFormat="1" applyFont="1" applyBorder="1" applyAlignment="1" applyProtection="1">
      <alignment horizontal="center"/>
      <protection hidden="1"/>
    </xf>
    <xf numFmtId="14" fontId="2" fillId="0" borderId="31" xfId="0" applyNumberFormat="1" applyFont="1" applyBorder="1" applyAlignment="1" applyProtection="1">
      <alignment horizontal="center"/>
      <protection hidden="1"/>
    </xf>
    <xf numFmtId="0" fontId="3" fillId="2" borderId="25" xfId="0" applyFont="1" applyFill="1" applyBorder="1" applyAlignment="1" applyProtection="1">
      <alignment horizontal="left"/>
      <protection locked="0" hidden="1"/>
    </xf>
    <xf numFmtId="0" fontId="3" fillId="2" borderId="36" xfId="0" applyFont="1" applyFill="1" applyBorder="1" applyAlignment="1" applyProtection="1">
      <alignment horizontal="left"/>
      <protection locked="0" hidden="1"/>
    </xf>
    <xf numFmtId="2" fontId="16" fillId="0" borderId="74" xfId="0" applyNumberFormat="1" applyFont="1" applyBorder="1" applyAlignment="1" applyProtection="1">
      <alignment horizontal="center"/>
      <protection hidden="1"/>
    </xf>
    <xf numFmtId="2" fontId="16" fillId="0" borderId="46" xfId="0" applyNumberFormat="1" applyFont="1" applyBorder="1" applyAlignment="1" applyProtection="1">
      <alignment horizontal="center"/>
      <protection hidden="1"/>
    </xf>
    <xf numFmtId="2" fontId="16" fillId="0" borderId="75" xfId="0" applyNumberFormat="1" applyFont="1" applyBorder="1" applyAlignment="1" applyProtection="1">
      <alignment horizontal="center"/>
      <protection hidden="1"/>
    </xf>
    <xf numFmtId="2" fontId="5" fillId="0" borderId="58" xfId="0" applyNumberFormat="1" applyFont="1" applyBorder="1" applyAlignment="1" applyProtection="1">
      <alignment horizontal="center" vertical="center" wrapText="1"/>
      <protection hidden="1"/>
    </xf>
    <xf numFmtId="2" fontId="5" fillId="0" borderId="25" xfId="0" applyNumberFormat="1" applyFont="1" applyBorder="1" applyAlignment="1" applyProtection="1">
      <alignment horizontal="center" vertical="center" wrapText="1"/>
      <protection hidden="1"/>
    </xf>
    <xf numFmtId="2" fontId="44" fillId="0" borderId="9" xfId="0" quotePrefix="1" applyNumberFormat="1" applyFont="1" applyBorder="1" applyAlignment="1" applyProtection="1">
      <alignment horizontal="center"/>
      <protection hidden="1"/>
    </xf>
    <xf numFmtId="2" fontId="44" fillId="0" borderId="0" xfId="0" quotePrefix="1" applyNumberFormat="1" applyFont="1" applyAlignment="1" applyProtection="1">
      <alignment horizontal="center"/>
      <protection hidden="1"/>
    </xf>
    <xf numFmtId="2" fontId="44" fillId="0" borderId="25" xfId="0" quotePrefix="1" applyNumberFormat="1" applyFont="1" applyBorder="1" applyAlignment="1" applyProtection="1">
      <alignment horizontal="center"/>
      <protection hidden="1"/>
    </xf>
    <xf numFmtId="2" fontId="44" fillId="0" borderId="3" xfId="0" quotePrefix="1" applyNumberFormat="1" applyFont="1" applyBorder="1" applyAlignment="1" applyProtection="1">
      <alignment horizont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</cellXfs>
  <cellStyles count="133">
    <cellStyle name="Accent1 - 20%" xfId="5" xr:uid="{00000000-0005-0000-0000-000001000000}"/>
    <cellStyle name="Accent1 - 40%" xfId="6" xr:uid="{00000000-0005-0000-0000-000002000000}"/>
    <cellStyle name="Accent1 - 60%" xfId="7" xr:uid="{00000000-0005-0000-0000-000003000000}"/>
    <cellStyle name="Accent1 2" xfId="4" xr:uid="{00000000-0005-0000-0000-000032000000}"/>
    <cellStyle name="Accent1 3" xfId="89" xr:uid="{64089A66-24A3-4628-872C-E95F3A71827C}"/>
    <cellStyle name="Accent1 4" xfId="126" xr:uid="{05FE365C-B2B1-49AF-BFDA-CBDB843F5395}"/>
    <cellStyle name="Accent2 - 20%" xfId="9" xr:uid="{00000000-0005-0000-0000-000005000000}"/>
    <cellStyle name="Accent2 - 40%" xfId="10" xr:uid="{00000000-0005-0000-0000-000006000000}"/>
    <cellStyle name="Accent2 - 60%" xfId="11" xr:uid="{00000000-0005-0000-0000-000007000000}"/>
    <cellStyle name="Accent2 2" xfId="8" xr:uid="{00000000-0005-0000-0000-000036000000}"/>
    <cellStyle name="Accent2 3" xfId="90" xr:uid="{9A83265E-3BAB-424B-9B65-C57F1A924CFF}"/>
    <cellStyle name="Accent2 4" xfId="127" xr:uid="{9EA245DA-C6DE-48B3-91FC-BEFEEE204535}"/>
    <cellStyle name="Accent3 - 20%" xfId="13" xr:uid="{00000000-0005-0000-0000-000009000000}"/>
    <cellStyle name="Accent3 - 40%" xfId="14" xr:uid="{00000000-0005-0000-0000-00000A000000}"/>
    <cellStyle name="Accent3 - 60%" xfId="15" xr:uid="{00000000-0005-0000-0000-00000B000000}"/>
    <cellStyle name="Accent3 2" xfId="12" xr:uid="{00000000-0005-0000-0000-00003A000000}"/>
    <cellStyle name="Accent3 3" xfId="91" xr:uid="{0FB2FA9F-D1F7-4314-91AC-CABB108CA08F}"/>
    <cellStyle name="Accent3 4" xfId="128" xr:uid="{7B19D3BC-2C17-4354-A8F6-F230E1C0CAF5}"/>
    <cellStyle name="Accent4 - 20%" xfId="17" xr:uid="{00000000-0005-0000-0000-00000D000000}"/>
    <cellStyle name="Accent4 - 40%" xfId="18" xr:uid="{00000000-0005-0000-0000-00000E000000}"/>
    <cellStyle name="Accent4 - 60%" xfId="19" xr:uid="{00000000-0005-0000-0000-00000F000000}"/>
    <cellStyle name="Accent4 2" xfId="16" xr:uid="{00000000-0005-0000-0000-00003E000000}"/>
    <cellStyle name="Accent4 3" xfId="92" xr:uid="{A2DE7EB7-6757-49FB-978E-A1098022D774}"/>
    <cellStyle name="Accent4 4" xfId="129" xr:uid="{F544DD06-5DC3-410C-8B81-59C25EBEADEB}"/>
    <cellStyle name="Accent5 - 20%" xfId="21" xr:uid="{00000000-0005-0000-0000-000011000000}"/>
    <cellStyle name="Accent5 - 40%" xfId="22" xr:uid="{00000000-0005-0000-0000-000012000000}"/>
    <cellStyle name="Accent5 - 60%" xfId="23" xr:uid="{00000000-0005-0000-0000-000013000000}"/>
    <cellStyle name="Accent5 2" xfId="20" xr:uid="{00000000-0005-0000-0000-000042000000}"/>
    <cellStyle name="Accent5 3" xfId="93" xr:uid="{C776DC09-2A99-4811-97ED-08C816CE6D82}"/>
    <cellStyle name="Accent5 4" xfId="130" xr:uid="{58A9DAE1-917A-41C2-BEBB-095AE9F15F06}"/>
    <cellStyle name="Accent6 - 20%" xfId="25" xr:uid="{00000000-0005-0000-0000-000015000000}"/>
    <cellStyle name="Accent6 - 40%" xfId="26" xr:uid="{00000000-0005-0000-0000-000016000000}"/>
    <cellStyle name="Accent6 - 60%" xfId="27" xr:uid="{00000000-0005-0000-0000-000017000000}"/>
    <cellStyle name="Accent6 2" xfId="24" xr:uid="{00000000-0005-0000-0000-000046000000}"/>
    <cellStyle name="Accent6 3" xfId="94" xr:uid="{A233F7AD-8848-49E4-9C00-79D16410EC61}"/>
    <cellStyle name="Accent6 4" xfId="131" xr:uid="{A6064875-D32F-4252-845A-2F5509AFDC7F}"/>
    <cellStyle name="Bad 2" xfId="28" xr:uid="{00000000-0005-0000-0000-00004A000000}"/>
    <cellStyle name="Calculation 2" xfId="29" xr:uid="{00000000-0005-0000-0000-00004B000000}"/>
    <cellStyle name="Check Cell 2" xfId="30" xr:uid="{00000000-0005-0000-0000-00004C000000}"/>
    <cellStyle name="Emphasis 1" xfId="31" xr:uid="{00000000-0005-0000-0000-00001B000000}"/>
    <cellStyle name="Emphasis 2" xfId="32" xr:uid="{00000000-0005-0000-0000-00001C000000}"/>
    <cellStyle name="Emphasis 3" xfId="33" xr:uid="{00000000-0005-0000-0000-00001D000000}"/>
    <cellStyle name="Good 2" xfId="34" xr:uid="{00000000-0005-0000-0000-000050000000}"/>
    <cellStyle name="Heading 1 2" xfId="35" xr:uid="{00000000-0005-0000-0000-000051000000}"/>
    <cellStyle name="Heading 2 2" xfId="36" xr:uid="{00000000-0005-0000-0000-000052000000}"/>
    <cellStyle name="Heading 3 2" xfId="37" xr:uid="{00000000-0005-0000-0000-000053000000}"/>
    <cellStyle name="Heading 4 2" xfId="38" xr:uid="{00000000-0005-0000-0000-000054000000}"/>
    <cellStyle name="Hyperkobling" xfId="1" builtinId="8"/>
    <cellStyle name="Input 2" xfId="39" xr:uid="{00000000-0005-0000-0000-000055000000}"/>
    <cellStyle name="Linked Cell 2" xfId="40" xr:uid="{00000000-0005-0000-0000-000056000000}"/>
    <cellStyle name="Neutral 2" xfId="41" xr:uid="{00000000-0005-0000-0000-000057000000}"/>
    <cellStyle name="Normal" xfId="0" builtinId="0"/>
    <cellStyle name="Normal 2" xfId="2" xr:uid="{00000000-0005-0000-0000-000002000000}"/>
    <cellStyle name="Normal 3" xfId="3" xr:uid="{00000000-0005-0000-0000-000058000000}"/>
    <cellStyle name="Normal 4" xfId="125" xr:uid="{ACAF789E-210E-4390-849F-9BBF6B3BE709}"/>
    <cellStyle name="Note 2" xfId="42" xr:uid="{00000000-0005-0000-0000-000059000000}"/>
    <cellStyle name="Note 3" xfId="95" xr:uid="{484A34BA-628F-4F66-91E1-3D0E87639582}"/>
    <cellStyle name="Output 2" xfId="43" xr:uid="{00000000-0005-0000-0000-00005A000000}"/>
    <cellStyle name="Prosent" xfId="132" builtinId="5"/>
    <cellStyle name="SAPBEXaggData" xfId="44" xr:uid="{00000000-0005-0000-0000-000029000000}"/>
    <cellStyle name="SAPBEXaggData 2" xfId="96" xr:uid="{5693743B-792A-4D3F-BB4C-FCAB944DEC3B}"/>
    <cellStyle name="SAPBEXaggDataEmph" xfId="45" xr:uid="{00000000-0005-0000-0000-00002A000000}"/>
    <cellStyle name="SAPBEXaggItem" xfId="46" xr:uid="{00000000-0005-0000-0000-00002B000000}"/>
    <cellStyle name="SAPBEXaggItem 2" xfId="97" xr:uid="{E91EBACE-3DD9-42DD-B988-905AC9096D0A}"/>
    <cellStyle name="SAPBEXaggItemX" xfId="47" xr:uid="{00000000-0005-0000-0000-00002C000000}"/>
    <cellStyle name="SAPBEXchaText" xfId="48" xr:uid="{00000000-0005-0000-0000-00002D000000}"/>
    <cellStyle name="SAPBEXchaText 2" xfId="98" xr:uid="{34FD46E2-78A5-40FB-80EC-A144D6FFD4D3}"/>
    <cellStyle name="SAPBEXexcBad7" xfId="49" xr:uid="{00000000-0005-0000-0000-00002E000000}"/>
    <cellStyle name="SAPBEXexcBad7 2" xfId="99" xr:uid="{8496C9EA-427D-4DB8-B7AA-3C56F4C84CB1}"/>
    <cellStyle name="SAPBEXexcBad8" xfId="50" xr:uid="{00000000-0005-0000-0000-00002F000000}"/>
    <cellStyle name="SAPBEXexcBad8 2" xfId="100" xr:uid="{CD4AA4AD-A9B4-42B5-978F-FD96D805020B}"/>
    <cellStyle name="SAPBEXexcBad9" xfId="51" xr:uid="{00000000-0005-0000-0000-000030000000}"/>
    <cellStyle name="SAPBEXexcBad9 2" xfId="101" xr:uid="{5E1A1686-7F16-4AC6-A54F-95A6DE644F8A}"/>
    <cellStyle name="SAPBEXexcCritical4" xfId="52" xr:uid="{00000000-0005-0000-0000-000031000000}"/>
    <cellStyle name="SAPBEXexcCritical4 2" xfId="102" xr:uid="{2E55C331-B602-42B3-9D30-44373AEF4BF1}"/>
    <cellStyle name="SAPBEXexcCritical5" xfId="53" xr:uid="{00000000-0005-0000-0000-000032000000}"/>
    <cellStyle name="SAPBEXexcCritical5 2" xfId="103" xr:uid="{36972593-29AE-4EEF-957A-62561BB4E7F1}"/>
    <cellStyle name="SAPBEXexcCritical6" xfId="54" xr:uid="{00000000-0005-0000-0000-000033000000}"/>
    <cellStyle name="SAPBEXexcCritical6 2" xfId="104" xr:uid="{D44103FD-1A04-4A23-BD59-E81810999595}"/>
    <cellStyle name="SAPBEXexcGood1" xfId="55" xr:uid="{00000000-0005-0000-0000-000034000000}"/>
    <cellStyle name="SAPBEXexcGood1 2" xfId="105" xr:uid="{1FAC37A7-6437-4E94-B5E6-17817CDB4EFF}"/>
    <cellStyle name="SAPBEXexcGood2" xfId="56" xr:uid="{00000000-0005-0000-0000-000035000000}"/>
    <cellStyle name="SAPBEXexcGood2 2" xfId="106" xr:uid="{CD7C3560-99F3-40B6-A263-AFC9EBA9B686}"/>
    <cellStyle name="SAPBEXexcGood3" xfId="57" xr:uid="{00000000-0005-0000-0000-000036000000}"/>
    <cellStyle name="SAPBEXexcGood3 2" xfId="107" xr:uid="{1839FE92-A0C8-4534-B7A6-A4256917EBEF}"/>
    <cellStyle name="SAPBEXFilter" xfId="88" xr:uid="{00000000-0005-0000-0000-000037000000}"/>
    <cellStyle name="SAPBEXFilter 2" xfId="124" xr:uid="{1DF80CE0-6CA9-4AAF-A89B-5FB13ACD6D24}"/>
    <cellStyle name="SAPBEXfilterDrill" xfId="58" xr:uid="{00000000-0005-0000-0000-000038000000}"/>
    <cellStyle name="SAPBEXfilterItem" xfId="59" xr:uid="{00000000-0005-0000-0000-000039000000}"/>
    <cellStyle name="SAPBEXfilterItem 2" xfId="108" xr:uid="{97160AF2-762B-4488-B642-C9BCD79A98A0}"/>
    <cellStyle name="SAPBEXfilterText" xfId="60" xr:uid="{00000000-0005-0000-0000-00003A000000}"/>
    <cellStyle name="SAPBEXformats" xfId="61" xr:uid="{00000000-0005-0000-0000-00003B000000}"/>
    <cellStyle name="SAPBEXformats 2" xfId="109" xr:uid="{4F82E05F-3ACB-4889-A33E-5226B98FD6CD}"/>
    <cellStyle name="SAPBEXheaderItem" xfId="62" xr:uid="{00000000-0005-0000-0000-00003C000000}"/>
    <cellStyle name="SAPBEXheaderItem 2" xfId="110" xr:uid="{2851B455-16D5-4405-A7A0-5330A534F460}"/>
    <cellStyle name="SAPBEXheaderText" xfId="63" xr:uid="{00000000-0005-0000-0000-00003D000000}"/>
    <cellStyle name="SAPBEXheaderText 2" xfId="111" xr:uid="{38368FED-BF24-4B52-8DC0-E0F24FABE8C5}"/>
    <cellStyle name="SAPBEXHLevel0" xfId="64" xr:uid="{00000000-0005-0000-0000-00003E000000}"/>
    <cellStyle name="SAPBEXHLevel0 2" xfId="112" xr:uid="{FC5AE897-4869-4704-824A-86391561FE70}"/>
    <cellStyle name="SAPBEXHLevel0X" xfId="65" xr:uid="{00000000-0005-0000-0000-00003F000000}"/>
    <cellStyle name="SAPBEXHLevel0X 2" xfId="113" xr:uid="{3B8173EC-CE7E-4451-B121-8BD173FF42E3}"/>
    <cellStyle name="SAPBEXHLevel1" xfId="66" xr:uid="{00000000-0005-0000-0000-000040000000}"/>
    <cellStyle name="SAPBEXHLevel1 2" xfId="114" xr:uid="{5163CF6A-EF4B-4C6E-8434-3136DDE0ABD3}"/>
    <cellStyle name="SAPBEXHLevel1X" xfId="67" xr:uid="{00000000-0005-0000-0000-000041000000}"/>
    <cellStyle name="SAPBEXHLevel1X 2" xfId="115" xr:uid="{C0132A44-8C2F-4E5B-B41A-D4DE22B4AD25}"/>
    <cellStyle name="SAPBEXHLevel2" xfId="68" xr:uid="{00000000-0005-0000-0000-000042000000}"/>
    <cellStyle name="SAPBEXHLevel2 2" xfId="116" xr:uid="{7C4390B7-1C4A-426F-AD0D-177813CB9CDA}"/>
    <cellStyle name="SAPBEXHLevel2X" xfId="69" xr:uid="{00000000-0005-0000-0000-000043000000}"/>
    <cellStyle name="SAPBEXHLevel2X 2" xfId="117" xr:uid="{322FB379-03C3-4FA5-8857-D93E5827EE9F}"/>
    <cellStyle name="SAPBEXHLevel3" xfId="70" xr:uid="{00000000-0005-0000-0000-000044000000}"/>
    <cellStyle name="SAPBEXHLevel3 2" xfId="118" xr:uid="{8BD77660-F188-4975-9F8C-8F3E17D460A2}"/>
    <cellStyle name="SAPBEXHLevel3X" xfId="71" xr:uid="{00000000-0005-0000-0000-000045000000}"/>
    <cellStyle name="SAPBEXHLevel3X 2" xfId="119" xr:uid="{18D8524F-AC2F-4194-9F5A-69560718E42A}"/>
    <cellStyle name="SAPBEXinputData" xfId="72" xr:uid="{00000000-0005-0000-0000-000046000000}"/>
    <cellStyle name="SAPBEXinputData 2" xfId="120" xr:uid="{D00D969A-A92E-4E39-8B7D-5604B029102E}"/>
    <cellStyle name="SAPBEXItemHeader" xfId="73" xr:uid="{00000000-0005-0000-0000-000047000000}"/>
    <cellStyle name="SAPBEXresData" xfId="74" xr:uid="{00000000-0005-0000-0000-000048000000}"/>
    <cellStyle name="SAPBEXresDataEmph" xfId="75" xr:uid="{00000000-0005-0000-0000-000049000000}"/>
    <cellStyle name="SAPBEXresItem" xfId="76" xr:uid="{00000000-0005-0000-0000-00004A000000}"/>
    <cellStyle name="SAPBEXresItemX" xfId="77" xr:uid="{00000000-0005-0000-0000-00004B000000}"/>
    <cellStyle name="SAPBEXstdData" xfId="78" xr:uid="{00000000-0005-0000-0000-00004C000000}"/>
    <cellStyle name="SAPBEXstdData 2" xfId="121" xr:uid="{26C9AD3B-C30A-427F-9C46-95AF3FDC5072}"/>
    <cellStyle name="SAPBEXstdDataEmph" xfId="79" xr:uid="{00000000-0005-0000-0000-00004D000000}"/>
    <cellStyle name="SAPBEXstdItem" xfId="80" xr:uid="{00000000-0005-0000-0000-00004E000000}"/>
    <cellStyle name="SAPBEXstdItem 2" xfId="122" xr:uid="{2D8EB69D-A7FD-4A5E-AC84-05D8887311CA}"/>
    <cellStyle name="SAPBEXstdItemX" xfId="81" xr:uid="{00000000-0005-0000-0000-00004F000000}"/>
    <cellStyle name="SAPBEXtitle" xfId="82" xr:uid="{00000000-0005-0000-0000-000050000000}"/>
    <cellStyle name="SAPBEXunassignedItem" xfId="83" xr:uid="{00000000-0005-0000-0000-000051000000}"/>
    <cellStyle name="SAPBEXunassignedItem 2" xfId="123" xr:uid="{CB0D0B02-1331-4295-A6DF-73E2A56FA1AB}"/>
    <cellStyle name="SAPBEXundefined" xfId="84" xr:uid="{00000000-0005-0000-0000-000052000000}"/>
    <cellStyle name="Sheet Title" xfId="85" xr:uid="{00000000-0005-0000-0000-000053000000}"/>
    <cellStyle name="Total 2" xfId="86" xr:uid="{00000000-0005-0000-0000-000086000000}"/>
    <cellStyle name="Warning Text 2" xfId="87" xr:uid="{00000000-0005-0000-0000-000087000000}"/>
  </cellStyles>
  <dxfs count="0"/>
  <tableStyles count="1" defaultTableStyle="TableStyleMedium9" defaultPivotStyle="PivotStyleLight16">
    <tableStyle name="Invisible" pivot="0" table="0" count="0" xr9:uid="{002E3614-C72D-4C81-AF57-461F81FE23F1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11206</xdr:colOff>
      <xdr:row>0</xdr:row>
      <xdr:rowOff>33619</xdr:rowOff>
    </xdr:from>
    <xdr:to>
      <xdr:col>8</xdr:col>
      <xdr:colOff>148850</xdr:colOff>
      <xdr:row>1</xdr:row>
      <xdr:rowOff>190500</xdr:rowOff>
    </xdr:to>
    <xdr:pic>
      <xdr:nvPicPr>
        <xdr:cNvPr id="3" name="Picture 2" descr="Continental_Logo_schwarz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08912" y="33619"/>
          <a:ext cx="2307604" cy="419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304800</xdr:colOff>
      <xdr:row>5</xdr:row>
      <xdr:rowOff>114300</xdr:rowOff>
    </xdr:to>
    <xdr:sp macro="" textlink="">
      <xdr:nvSpPr>
        <xdr:cNvPr id="4097" name="AutoShape 1" descr="Gute Pkw-, SUV- &amp; Van-Reifen zu einem bezahlbaren Preis | Barum | Barum">
          <a:extLst>
            <a:ext uri="{FF2B5EF4-FFF2-40B4-BE49-F238E27FC236}">
              <a16:creationId xmlns:a16="http://schemas.microsoft.com/office/drawing/2014/main" id="{E10E9CFD-B46D-36D7-0C3B-7022175EDBF4}"/>
            </a:ext>
          </a:extLst>
        </xdr:cNvPr>
        <xdr:cNvSpPr>
          <a:spLocks noChangeAspect="1" noChangeArrowheads="1"/>
        </xdr:cNvSpPr>
      </xdr:nvSpPr>
      <xdr:spPr bwMode="auto">
        <a:xfrm>
          <a:off x="11077575" y="86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304800</xdr:colOff>
      <xdr:row>2</xdr:row>
      <xdr:rowOff>104775</xdr:rowOff>
    </xdr:to>
    <xdr:sp macro="" textlink="">
      <xdr:nvSpPr>
        <xdr:cNvPr id="4098" name="AutoShape 2" descr="Gute Pkw-, SUV- &amp; Van-Reifen zu einem bezahlbaren Preis | Barum | Barum">
          <a:extLst>
            <a:ext uri="{FF2B5EF4-FFF2-40B4-BE49-F238E27FC236}">
              <a16:creationId xmlns:a16="http://schemas.microsoft.com/office/drawing/2014/main" id="{BAA64F41-FA30-DB8F-D0FA-284E6ABF0303}"/>
            </a:ext>
          </a:extLst>
        </xdr:cNvPr>
        <xdr:cNvSpPr>
          <a:spLocks noChangeAspect="1" noChangeArrowheads="1"/>
        </xdr:cNvSpPr>
      </xdr:nvSpPr>
      <xdr:spPr bwMode="auto">
        <a:xfrm>
          <a:off x="9458325" y="25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257736</xdr:colOff>
      <xdr:row>0</xdr:row>
      <xdr:rowOff>168089</xdr:rowOff>
    </xdr:from>
    <xdr:to>
      <xdr:col>8</xdr:col>
      <xdr:colOff>716850</xdr:colOff>
      <xdr:row>1</xdr:row>
      <xdr:rowOff>179295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054381-F4D7-473B-33F1-605BF2025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736" y="168089"/>
          <a:ext cx="1904673" cy="26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4</xdr:row>
      <xdr:rowOff>0</xdr:rowOff>
    </xdr:from>
    <xdr:to>
      <xdr:col>20</xdr:col>
      <xdr:colOff>304800</xdr:colOff>
      <xdr:row>5</xdr:row>
      <xdr:rowOff>114300</xdr:rowOff>
    </xdr:to>
    <xdr:sp macro="" textlink="">
      <xdr:nvSpPr>
        <xdr:cNvPr id="2" name="AutoShape 1" descr="Gute Pkw-, SUV- &amp; Van-Reifen zu einem bezahlbaren Preis | Barum | Barum">
          <a:extLst>
            <a:ext uri="{FF2B5EF4-FFF2-40B4-BE49-F238E27FC236}">
              <a16:creationId xmlns:a16="http://schemas.microsoft.com/office/drawing/2014/main" id="{F02235A3-4C9F-4AAE-9362-7B33FC4A0AED}"/>
            </a:ext>
          </a:extLst>
        </xdr:cNvPr>
        <xdr:cNvSpPr>
          <a:spLocks noChangeAspect="1" noChangeArrowheads="1"/>
        </xdr:cNvSpPr>
      </xdr:nvSpPr>
      <xdr:spPr bwMode="auto">
        <a:xfrm>
          <a:off x="11077575" y="86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304800</xdr:colOff>
      <xdr:row>2</xdr:row>
      <xdr:rowOff>104775</xdr:rowOff>
    </xdr:to>
    <xdr:sp macro="" textlink="">
      <xdr:nvSpPr>
        <xdr:cNvPr id="3" name="AutoShape 2" descr="Gute Pkw-, SUV- &amp; Van-Reifen zu einem bezahlbaren Preis | Barum | Barum">
          <a:extLst>
            <a:ext uri="{FF2B5EF4-FFF2-40B4-BE49-F238E27FC236}">
              <a16:creationId xmlns:a16="http://schemas.microsoft.com/office/drawing/2014/main" id="{FAAF853C-EABE-4379-894A-34BB73F89849}"/>
            </a:ext>
          </a:extLst>
        </xdr:cNvPr>
        <xdr:cNvSpPr>
          <a:spLocks noChangeAspect="1" noChangeArrowheads="1"/>
        </xdr:cNvSpPr>
      </xdr:nvSpPr>
      <xdr:spPr bwMode="auto">
        <a:xfrm>
          <a:off x="9458325" y="25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190496</xdr:colOff>
      <xdr:row>0</xdr:row>
      <xdr:rowOff>56028</xdr:rowOff>
    </xdr:from>
    <xdr:to>
      <xdr:col>8</xdr:col>
      <xdr:colOff>672349</xdr:colOff>
      <xdr:row>2</xdr:row>
      <xdr:rowOff>152176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2A2681-86E9-4472-AC07-1D2A9259D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6" y="56028"/>
          <a:ext cx="1927412" cy="555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B11F-AF4D-41E6-B839-2A7F0ABBA5D8}">
  <dimension ref="A1:A14"/>
  <sheetViews>
    <sheetView workbookViewId="0">
      <selection activeCell="A15" sqref="A15"/>
    </sheetView>
  </sheetViews>
  <sheetFormatPr baseColWidth="10" defaultColWidth="8.7265625" defaultRowHeight="14.5" x14ac:dyDescent="0.35"/>
  <cols>
    <col min="1" max="1" width="10.1796875" bestFit="1" customWidth="1"/>
  </cols>
  <sheetData>
    <row r="1" spans="1:1" x14ac:dyDescent="0.35">
      <c r="A1" s="223">
        <v>45840</v>
      </c>
    </row>
    <row r="2" spans="1:1" x14ac:dyDescent="0.35">
      <c r="A2" s="223">
        <v>45847</v>
      </c>
    </row>
    <row r="3" spans="1:1" x14ac:dyDescent="0.35">
      <c r="A3" s="223">
        <v>45854</v>
      </c>
    </row>
    <row r="4" spans="1:1" x14ac:dyDescent="0.35">
      <c r="A4" s="223">
        <v>45861</v>
      </c>
    </row>
    <row r="5" spans="1:1" x14ac:dyDescent="0.35">
      <c r="A5" s="223">
        <v>45868</v>
      </c>
    </row>
    <row r="6" spans="1:1" x14ac:dyDescent="0.35">
      <c r="A6" s="223">
        <v>45875</v>
      </c>
    </row>
    <row r="7" spans="1:1" x14ac:dyDescent="0.35">
      <c r="A7" s="223">
        <v>45882</v>
      </c>
    </row>
    <row r="8" spans="1:1" x14ac:dyDescent="0.35">
      <c r="A8" s="223">
        <v>45889</v>
      </c>
    </row>
    <row r="9" spans="1:1" x14ac:dyDescent="0.35">
      <c r="A9" s="223">
        <v>45896</v>
      </c>
    </row>
    <row r="10" spans="1:1" x14ac:dyDescent="0.35">
      <c r="A10" s="223">
        <v>45903</v>
      </c>
    </row>
    <row r="11" spans="1:1" x14ac:dyDescent="0.35">
      <c r="A11" s="223">
        <v>45910</v>
      </c>
    </row>
    <row r="12" spans="1:1" x14ac:dyDescent="0.35">
      <c r="A12" s="223">
        <v>45917</v>
      </c>
    </row>
    <row r="13" spans="1:1" x14ac:dyDescent="0.35">
      <c r="A13" s="223">
        <v>45924</v>
      </c>
    </row>
    <row r="14" spans="1:1" x14ac:dyDescent="0.35">
      <c r="A14" s="223">
        <v>45931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19"/>
  <sheetViews>
    <sheetView showGridLines="0" tabSelected="1" zoomScale="80" zoomScaleNormal="80" workbookViewId="0">
      <pane ySplit="15" topLeftCell="A33" activePane="bottomLeft" state="frozen"/>
      <selection pane="bottomLeft" activeCell="E56" sqref="E56"/>
    </sheetView>
  </sheetViews>
  <sheetFormatPr baseColWidth="10" defaultColWidth="9.1796875" defaultRowHeight="14.5" outlineLevelCol="1" x14ac:dyDescent="0.35"/>
  <cols>
    <col min="1" max="2" width="14.54296875" style="14" customWidth="1"/>
    <col min="3" max="3" width="46.26953125" style="14" customWidth="1"/>
    <col min="4" max="4" width="16.7265625" style="54" customWidth="1"/>
    <col min="5" max="5" width="13.453125" style="54" bestFit="1" customWidth="1"/>
    <col min="6" max="6" width="11.54296875" style="54" bestFit="1" customWidth="1"/>
    <col min="7" max="7" width="21.1796875" style="54" customWidth="1"/>
    <col min="8" max="8" width="11.7265625" style="54" customWidth="1"/>
    <col min="9" max="9" width="12" style="54" customWidth="1"/>
    <col min="10" max="10" width="10.1796875" style="90" hidden="1" customWidth="1"/>
    <col min="11" max="11" width="4.81640625" style="91" hidden="1" customWidth="1"/>
    <col min="12" max="12" width="9.1796875" style="40" hidden="1" customWidth="1"/>
    <col min="13" max="13" width="13.81640625" style="63" hidden="1" customWidth="1"/>
    <col min="14" max="14" width="10.26953125" style="40" hidden="1" customWidth="1"/>
    <col min="15" max="15" width="10.81640625" style="40" hidden="1" customWidth="1"/>
    <col min="16" max="16" width="10.26953125" style="40" hidden="1" customWidth="1"/>
    <col min="17" max="17" width="7.7265625" style="91" hidden="1" customWidth="1"/>
    <col min="18" max="18" width="14" style="14" hidden="1" customWidth="1"/>
    <col min="19" max="19" width="4.54296875" style="14" hidden="1" customWidth="1"/>
    <col min="20" max="20" width="6.1796875" style="14" hidden="1" customWidth="1"/>
    <col min="21" max="21" width="6.26953125" style="14" customWidth="1"/>
    <col min="22" max="25" width="6.26953125" style="14" hidden="1" customWidth="1" outlineLevel="1"/>
    <col min="26" max="26" width="7.7265625" style="14" hidden="1" customWidth="1" outlineLevel="1"/>
    <col min="27" max="27" width="6.26953125" style="14" hidden="1" customWidth="1" outlineLevel="1"/>
    <col min="28" max="28" width="21.26953125" style="14" customWidth="1" collapsed="1"/>
    <col min="29" max="29" width="11.7265625" style="14" customWidth="1"/>
    <col min="30" max="30" width="10.26953125" style="14" bestFit="1" customWidth="1"/>
    <col min="31" max="31" width="12.7265625" style="14" customWidth="1"/>
    <col min="32" max="16384" width="9.1796875" style="14"/>
  </cols>
  <sheetData>
    <row r="1" spans="1:29" ht="20" x14ac:dyDescent="0.4">
      <c r="A1" s="10" t="s">
        <v>0</v>
      </c>
      <c r="B1" s="11"/>
      <c r="C1" s="11"/>
      <c r="D1" s="11"/>
      <c r="E1" s="12"/>
      <c r="F1" s="12"/>
      <c r="G1" s="12"/>
      <c r="H1" s="11"/>
      <c r="I1" s="11"/>
      <c r="V1" s="91"/>
      <c r="W1" s="91"/>
      <c r="X1" s="91"/>
      <c r="Y1" s="91"/>
      <c r="Z1" s="91"/>
      <c r="AA1" s="91"/>
    </row>
    <row r="2" spans="1:29" ht="16" thickBot="1" x14ac:dyDescent="0.4">
      <c r="A2" s="120"/>
      <c r="B2" s="16"/>
      <c r="C2" s="11"/>
      <c r="D2" s="11"/>
      <c r="E2" s="12"/>
      <c r="F2" s="12"/>
      <c r="G2" s="12"/>
      <c r="H2" s="50"/>
      <c r="I2" s="50"/>
      <c r="V2" s="91"/>
      <c r="W2" s="91"/>
      <c r="X2" s="91"/>
      <c r="Y2" s="91"/>
      <c r="Z2" s="91"/>
      <c r="AA2" s="91"/>
    </row>
    <row r="3" spans="1:29" ht="26.25" customHeight="1" x14ac:dyDescent="0.35">
      <c r="A3" s="43" t="s">
        <v>1</v>
      </c>
      <c r="B3" s="269"/>
      <c r="C3" s="270"/>
      <c r="D3" s="55" t="s">
        <v>2</v>
      </c>
      <c r="E3" s="271"/>
      <c r="F3" s="271"/>
      <c r="G3" s="271"/>
      <c r="H3" s="271"/>
      <c r="I3" s="272"/>
      <c r="V3" s="91"/>
      <c r="W3" s="91"/>
      <c r="X3" s="91"/>
      <c r="Y3" s="91"/>
      <c r="Z3" s="91"/>
      <c r="AA3" s="91"/>
      <c r="AC3" s="61"/>
    </row>
    <row r="4" spans="1:29" ht="27" customHeight="1" thickBot="1" x14ac:dyDescent="0.4">
      <c r="A4" s="56" t="s">
        <v>3</v>
      </c>
      <c r="B4" s="256"/>
      <c r="C4" s="257"/>
      <c r="D4" s="56" t="s">
        <v>4</v>
      </c>
      <c r="E4" s="273"/>
      <c r="F4" s="256"/>
      <c r="G4" s="256"/>
      <c r="H4" s="256"/>
      <c r="I4" s="257"/>
      <c r="K4" s="91" t="str">
        <f>CONCATENATE(E4," ",E3," ",B4)</f>
        <v xml:space="preserve">  </v>
      </c>
      <c r="V4" s="91"/>
      <c r="W4" s="91"/>
      <c r="X4" s="91"/>
      <c r="Y4" s="91"/>
      <c r="Z4" s="91"/>
      <c r="AA4" s="91"/>
    </row>
    <row r="5" spans="1:29" ht="6" customHeight="1" thickBot="1" x14ac:dyDescent="0.4">
      <c r="A5" s="12"/>
      <c r="B5" s="12"/>
      <c r="C5" s="13"/>
      <c r="D5" s="51"/>
      <c r="E5" s="11"/>
      <c r="F5" s="11"/>
      <c r="G5" s="11"/>
      <c r="H5" s="11"/>
      <c r="I5" s="11"/>
      <c r="V5" s="91"/>
      <c r="W5" s="91"/>
      <c r="X5" s="91"/>
      <c r="Y5" s="91"/>
      <c r="Z5" s="91"/>
      <c r="AA5" s="91"/>
    </row>
    <row r="6" spans="1:29" ht="15.5" x14ac:dyDescent="0.35">
      <c r="A6" s="17" t="s">
        <v>5</v>
      </c>
      <c r="B6" s="17" t="s">
        <v>6</v>
      </c>
      <c r="C6" s="277" t="s">
        <v>7</v>
      </c>
      <c r="D6" s="279"/>
      <c r="E6" s="18" t="s">
        <v>8</v>
      </c>
      <c r="F6" s="219"/>
      <c r="G6" s="277" t="s">
        <v>9</v>
      </c>
      <c r="H6" s="278"/>
      <c r="I6" s="279"/>
      <c r="V6" s="91"/>
      <c r="W6" s="91"/>
      <c r="X6" s="91"/>
      <c r="Y6" s="91"/>
      <c r="Z6" s="91"/>
      <c r="AA6" s="91"/>
    </row>
    <row r="7" spans="1:29" ht="16" thickBot="1" x14ac:dyDescent="0.4">
      <c r="A7" s="148"/>
      <c r="B7" s="88"/>
      <c r="C7" s="282"/>
      <c r="D7" s="283"/>
      <c r="E7" s="280">
        <f ca="1">TODAY()</f>
        <v>45782</v>
      </c>
      <c r="F7" s="281"/>
      <c r="G7" s="274">
        <v>45882</v>
      </c>
      <c r="H7" s="275"/>
      <c r="I7" s="276"/>
      <c r="L7" s="67">
        <f>B7</f>
        <v>0</v>
      </c>
      <c r="M7" s="121">
        <f>IF(B7="",A7,B7)</f>
        <v>0</v>
      </c>
      <c r="N7" s="14">
        <f>C7</f>
        <v>0</v>
      </c>
      <c r="P7" s="69">
        <f>G7</f>
        <v>45882</v>
      </c>
      <c r="V7" s="91"/>
      <c r="W7" s="91"/>
      <c r="X7" s="91"/>
      <c r="Y7" s="91"/>
      <c r="Z7" s="91"/>
      <c r="AA7" s="91"/>
      <c r="AB7" s="222"/>
      <c r="AC7" s="222"/>
    </row>
    <row r="8" spans="1:29" ht="15.5" x14ac:dyDescent="0.35">
      <c r="A8" s="267" t="s">
        <v>10</v>
      </c>
      <c r="B8" s="230" t="s">
        <v>11</v>
      </c>
      <c r="C8" s="231">
        <f>$E$318</f>
        <v>0</v>
      </c>
      <c r="D8" s="218" t="s">
        <v>12</v>
      </c>
      <c r="E8" s="254" t="s">
        <v>13</v>
      </c>
      <c r="F8" s="255"/>
      <c r="G8" s="197"/>
      <c r="H8" s="139"/>
      <c r="I8" s="122"/>
      <c r="V8" s="91"/>
      <c r="W8" s="91"/>
      <c r="X8" s="91"/>
      <c r="Y8" s="91"/>
      <c r="Z8" s="91"/>
      <c r="AA8" s="91"/>
      <c r="AB8" s="222"/>
      <c r="AC8" s="222"/>
    </row>
    <row r="9" spans="1:29" ht="15.5" x14ac:dyDescent="0.35">
      <c r="A9" s="267"/>
      <c r="B9" s="89" t="s">
        <v>14</v>
      </c>
      <c r="C9" s="147">
        <f>'Barum vinter piggfri 2025'!$C$5</f>
        <v>0</v>
      </c>
      <c r="D9" s="196"/>
      <c r="E9" s="196"/>
      <c r="F9" s="200"/>
      <c r="G9" s="198"/>
      <c r="H9" s="204"/>
      <c r="I9" s="87"/>
      <c r="V9" s="91"/>
      <c r="W9" s="91"/>
      <c r="X9" s="91"/>
      <c r="Y9" s="91"/>
      <c r="Z9" s="91"/>
      <c r="AA9" s="91"/>
    </row>
    <row r="10" spans="1:29" ht="15.5" x14ac:dyDescent="0.35">
      <c r="A10" s="267"/>
      <c r="B10" s="89" t="s">
        <v>15</v>
      </c>
      <c r="C10" s="147">
        <f>'Gislaved vinter pigg_pf 2025'!$C$5</f>
        <v>0</v>
      </c>
      <c r="D10" s="169"/>
      <c r="E10" s="258"/>
      <c r="F10" s="259"/>
      <c r="G10" s="198"/>
      <c r="H10" s="203"/>
      <c r="I10" s="41"/>
      <c r="M10" s="91" t="str">
        <f>IF(D10="","",D10*100)</f>
        <v/>
      </c>
      <c r="N10" s="91" t="str">
        <f>IF(D10="","","ZDME")</f>
        <v/>
      </c>
      <c r="O10" s="144" t="str">
        <f>IF(E10="","",E10)</f>
        <v/>
      </c>
      <c r="P10" s="91" t="str">
        <f>IF(E10="","","NO22")</f>
        <v/>
      </c>
      <c r="V10" s="91"/>
      <c r="W10" s="91"/>
      <c r="X10" s="91"/>
      <c r="Y10" s="91"/>
      <c r="Z10" s="91"/>
      <c r="AA10" s="91"/>
    </row>
    <row r="11" spans="1:29" ht="15.75" customHeight="1" thickBot="1" x14ac:dyDescent="0.4">
      <c r="A11" s="268"/>
      <c r="B11" s="107" t="s">
        <v>16</v>
      </c>
      <c r="C11" s="146">
        <f>C8+C9+C10</f>
        <v>0</v>
      </c>
      <c r="D11" s="168"/>
      <c r="E11" s="201" t="s">
        <v>17</v>
      </c>
      <c r="F11" s="123"/>
      <c r="G11" s="199"/>
      <c r="H11" s="205"/>
      <c r="I11" s="123"/>
      <c r="M11" s="63" t="e">
        <f>#REF!*100</f>
        <v>#REF!</v>
      </c>
      <c r="P11" s="111"/>
      <c r="Q11" s="117"/>
      <c r="V11" s="91"/>
      <c r="W11" s="91"/>
      <c r="X11" s="91"/>
      <c r="Y11" s="91"/>
      <c r="Z11" s="91"/>
      <c r="AA11" s="91"/>
    </row>
    <row r="12" spans="1:29" ht="15" thickBot="1" x14ac:dyDescent="0.4">
      <c r="A12" s="19"/>
      <c r="B12" s="42"/>
      <c r="C12" s="194"/>
      <c r="D12" s="202"/>
      <c r="E12" s="195">
        <f>1-((1-D10)*(1-D12))</f>
        <v>0</v>
      </c>
      <c r="F12" s="262" t="s">
        <v>18</v>
      </c>
      <c r="G12" s="263"/>
      <c r="H12" s="264" t="s">
        <v>19</v>
      </c>
      <c r="I12" s="263"/>
      <c r="L12" s="91"/>
      <c r="M12" s="156"/>
      <c r="N12" s="157"/>
      <c r="O12" s="158"/>
      <c r="P12" s="159"/>
      <c r="Q12" s="160"/>
      <c r="V12" s="251" t="s">
        <v>20</v>
      </c>
      <c r="W12" s="252"/>
      <c r="X12" s="252"/>
      <c r="Y12" s="252"/>
      <c r="Z12" s="252"/>
      <c r="AA12" s="253"/>
    </row>
    <row r="13" spans="1:29" ht="15" thickBot="1" x14ac:dyDescent="0.4">
      <c r="A13" s="22"/>
      <c r="B13" s="149"/>
      <c r="C13" s="174" t="s">
        <v>21</v>
      </c>
      <c r="D13" s="176">
        <f>D12</f>
        <v>0</v>
      </c>
      <c r="E13" s="175">
        <f>Q13</f>
        <v>0</v>
      </c>
      <c r="F13" s="170" t="s">
        <v>22</v>
      </c>
      <c r="G13" s="28" t="s">
        <v>23</v>
      </c>
      <c r="H13" s="27" t="s">
        <v>22</v>
      </c>
      <c r="I13" s="28" t="s">
        <v>24</v>
      </c>
      <c r="J13" s="260" t="s">
        <v>25</v>
      </c>
      <c r="L13" s="91"/>
      <c r="M13" s="156"/>
      <c r="N13" s="157"/>
      <c r="O13" s="158"/>
      <c r="P13" s="159"/>
      <c r="Q13" s="160"/>
      <c r="V13" s="124" t="s">
        <v>26</v>
      </c>
      <c r="W13" s="20" t="s">
        <v>27</v>
      </c>
      <c r="X13" s="20" t="s">
        <v>28</v>
      </c>
      <c r="Y13" s="129" t="s">
        <v>29</v>
      </c>
      <c r="Z13" s="265" t="s">
        <v>30</v>
      </c>
      <c r="AA13" s="216" t="s">
        <v>31</v>
      </c>
    </row>
    <row r="14" spans="1:29" ht="15" thickBot="1" x14ac:dyDescent="0.4">
      <c r="A14" s="161" t="s">
        <v>32</v>
      </c>
      <c r="B14" s="162" t="s">
        <v>33</v>
      </c>
      <c r="C14" s="163" t="s">
        <v>34</v>
      </c>
      <c r="D14" s="164" t="s">
        <v>35</v>
      </c>
      <c r="E14" s="77" t="s">
        <v>36</v>
      </c>
      <c r="F14" s="48" t="s">
        <v>37</v>
      </c>
      <c r="G14" s="49" t="s">
        <v>37</v>
      </c>
      <c r="H14" s="48" t="s">
        <v>37</v>
      </c>
      <c r="I14" s="49" t="s">
        <v>37</v>
      </c>
      <c r="J14" s="261"/>
      <c r="P14" s="111"/>
      <c r="Q14" s="54"/>
      <c r="T14" s="145"/>
      <c r="V14" s="48" t="s">
        <v>38</v>
      </c>
      <c r="W14" s="74" t="s">
        <v>39</v>
      </c>
      <c r="X14" s="74" t="s">
        <v>40</v>
      </c>
      <c r="Y14" s="130" t="s">
        <v>41</v>
      </c>
      <c r="Z14" s="266"/>
      <c r="AA14" s="217" t="s">
        <v>39</v>
      </c>
    </row>
    <row r="15" spans="1:29" ht="15" thickBot="1" x14ac:dyDescent="0.4">
      <c r="A15" s="108"/>
      <c r="B15" s="108"/>
      <c r="C15" s="109"/>
      <c r="D15" s="110"/>
      <c r="E15" s="108"/>
      <c r="F15" s="108"/>
      <c r="G15" s="108"/>
      <c r="H15" s="108"/>
      <c r="I15" s="108"/>
      <c r="J15" s="140"/>
      <c r="P15" s="111"/>
      <c r="Q15" s="54"/>
      <c r="V15" s="108"/>
      <c r="W15" s="108"/>
      <c r="X15" s="108"/>
      <c r="Y15" s="108"/>
      <c r="Z15" s="108"/>
      <c r="AA15" s="141"/>
    </row>
    <row r="16" spans="1:29" ht="15" thickBot="1" x14ac:dyDescent="0.4">
      <c r="A16" s="236" t="s">
        <v>42</v>
      </c>
      <c r="B16" s="237"/>
      <c r="C16" s="237"/>
      <c r="D16" s="237"/>
      <c r="E16" s="237"/>
      <c r="F16" s="237"/>
      <c r="G16" s="237"/>
      <c r="H16" s="237"/>
      <c r="I16" s="238"/>
      <c r="J16" s="80"/>
    </row>
    <row r="17" spans="1:31" x14ac:dyDescent="0.35">
      <c r="A17" s="234" t="s">
        <v>43</v>
      </c>
      <c r="B17" s="57" t="s">
        <v>44</v>
      </c>
      <c r="C17" s="114" t="s">
        <v>45</v>
      </c>
      <c r="D17" s="178" t="s">
        <v>46</v>
      </c>
      <c r="E17" s="153"/>
      <c r="F17" s="188">
        <v>2482</v>
      </c>
      <c r="G17" s="93">
        <f>(F17-F17*$E$12)</f>
        <v>2482</v>
      </c>
      <c r="H17" s="81">
        <f>E17*F17</f>
        <v>0</v>
      </c>
      <c r="I17" s="100">
        <f>E17*G17</f>
        <v>0</v>
      </c>
      <c r="J17" s="177"/>
      <c r="K17" s="111"/>
      <c r="L17" s="112"/>
      <c r="M17" s="106"/>
      <c r="N17" s="91"/>
      <c r="P17" s="118"/>
      <c r="Q17" s="119"/>
      <c r="R17" s="113"/>
      <c r="S17" s="91"/>
      <c r="T17" s="131"/>
      <c r="U17" s="40"/>
      <c r="V17" s="135" t="s">
        <v>47</v>
      </c>
      <c r="W17" s="136" t="s">
        <v>48</v>
      </c>
      <c r="X17" s="136" t="s">
        <v>49</v>
      </c>
      <c r="Y17" s="136">
        <v>72</v>
      </c>
      <c r="Z17" s="224" t="s">
        <v>50</v>
      </c>
      <c r="AA17" s="226" t="s">
        <v>50</v>
      </c>
      <c r="AC17" s="91"/>
      <c r="AD17" s="144"/>
      <c r="AE17" s="144"/>
    </row>
    <row r="18" spans="1:31" x14ac:dyDescent="0.35">
      <c r="A18" s="234" t="s">
        <v>51</v>
      </c>
      <c r="B18" s="58" t="s">
        <v>52</v>
      </c>
      <c r="C18" s="115" t="s">
        <v>45</v>
      </c>
      <c r="D18" s="179" t="s">
        <v>53</v>
      </c>
      <c r="E18" s="151"/>
      <c r="F18" s="189">
        <v>3064</v>
      </c>
      <c r="G18" s="65">
        <f t="shared" ref="G18:G74" si="0">(F18-F18*$E$12)</f>
        <v>3064</v>
      </c>
      <c r="H18" s="53">
        <f t="shared" ref="H18:H74" si="1">E18*F18</f>
        <v>0</v>
      </c>
      <c r="I18" s="52">
        <f t="shared" ref="I18:I74" si="2">E18*G18</f>
        <v>0</v>
      </c>
      <c r="J18" s="181"/>
      <c r="K18" s="111"/>
      <c r="L18" s="112"/>
      <c r="M18" s="106"/>
      <c r="N18" s="91"/>
      <c r="P18" s="118"/>
      <c r="Q18" s="119"/>
      <c r="R18" s="113"/>
      <c r="S18" s="91"/>
      <c r="T18" s="132"/>
      <c r="U18" s="40"/>
      <c r="V18" s="137" t="s">
        <v>47</v>
      </c>
      <c r="W18" s="138" t="s">
        <v>48</v>
      </c>
      <c r="X18" s="138" t="s">
        <v>49</v>
      </c>
      <c r="Y18" s="138">
        <v>72</v>
      </c>
      <c r="Z18" s="225" t="s">
        <v>50</v>
      </c>
      <c r="AA18" s="227" t="s">
        <v>50</v>
      </c>
      <c r="AC18" s="91"/>
      <c r="AD18" s="144"/>
      <c r="AE18" s="144"/>
    </row>
    <row r="19" spans="1:31" x14ac:dyDescent="0.35">
      <c r="A19" s="234" t="s">
        <v>54</v>
      </c>
      <c r="B19" s="58" t="s">
        <v>55</v>
      </c>
      <c r="C19" s="115" t="s">
        <v>56</v>
      </c>
      <c r="D19" s="179" t="s">
        <v>57</v>
      </c>
      <c r="E19" s="151"/>
      <c r="F19" s="189">
        <v>3800</v>
      </c>
      <c r="G19" s="65">
        <f t="shared" si="0"/>
        <v>3800</v>
      </c>
      <c r="H19" s="53">
        <f t="shared" si="1"/>
        <v>0</v>
      </c>
      <c r="I19" s="52">
        <f t="shared" si="2"/>
        <v>0</v>
      </c>
      <c r="J19" s="181"/>
      <c r="K19" s="111"/>
      <c r="L19" s="112"/>
      <c r="M19" s="106"/>
      <c r="N19" s="91"/>
      <c r="P19" s="118"/>
      <c r="Q19" s="119"/>
      <c r="R19" s="113"/>
      <c r="S19" s="91"/>
      <c r="T19" s="132"/>
      <c r="U19" s="40"/>
      <c r="V19" s="137" t="s">
        <v>58</v>
      </c>
      <c r="W19" s="138" t="s">
        <v>48</v>
      </c>
      <c r="X19" s="138" t="s">
        <v>58</v>
      </c>
      <c r="Y19" s="138">
        <v>70</v>
      </c>
      <c r="Z19" s="225" t="s">
        <v>50</v>
      </c>
      <c r="AA19" s="227" t="s">
        <v>50</v>
      </c>
      <c r="AC19" s="91"/>
      <c r="AD19" s="144"/>
      <c r="AE19" s="144"/>
    </row>
    <row r="20" spans="1:31" x14ac:dyDescent="0.35">
      <c r="A20" s="234" t="s">
        <v>59</v>
      </c>
      <c r="B20" s="58" t="s">
        <v>60</v>
      </c>
      <c r="C20" s="115" t="s">
        <v>56</v>
      </c>
      <c r="D20" s="179" t="s">
        <v>61</v>
      </c>
      <c r="E20" s="151"/>
      <c r="F20" s="189">
        <v>2376</v>
      </c>
      <c r="G20" s="65">
        <f t="shared" si="0"/>
        <v>2376</v>
      </c>
      <c r="H20" s="53">
        <f t="shared" si="1"/>
        <v>0</v>
      </c>
      <c r="I20" s="52">
        <f t="shared" si="2"/>
        <v>0</v>
      </c>
      <c r="J20" s="181"/>
      <c r="K20" s="111"/>
      <c r="L20" s="112"/>
      <c r="M20" s="106"/>
      <c r="N20" s="91"/>
      <c r="P20" s="118"/>
      <c r="Q20" s="119"/>
      <c r="R20" s="113"/>
      <c r="S20" s="91"/>
      <c r="T20" s="132"/>
      <c r="U20" s="40"/>
      <c r="V20" s="137" t="s">
        <v>62</v>
      </c>
      <c r="W20" s="138" t="s">
        <v>62</v>
      </c>
      <c r="X20" s="138" t="s">
        <v>62</v>
      </c>
      <c r="Y20" s="138" t="s">
        <v>62</v>
      </c>
      <c r="Z20" s="225" t="s">
        <v>62</v>
      </c>
      <c r="AA20" s="227" t="s">
        <v>62</v>
      </c>
      <c r="AC20" s="91"/>
      <c r="AD20" s="144"/>
      <c r="AE20" s="144"/>
    </row>
    <row r="21" spans="1:31" x14ac:dyDescent="0.35">
      <c r="A21" s="234" t="s">
        <v>63</v>
      </c>
      <c r="B21" s="58" t="s">
        <v>64</v>
      </c>
      <c r="C21" s="115" t="s">
        <v>45</v>
      </c>
      <c r="D21" s="179" t="s">
        <v>65</v>
      </c>
      <c r="E21" s="151"/>
      <c r="F21" s="189">
        <v>1427</v>
      </c>
      <c r="G21" s="65">
        <f t="shared" si="0"/>
        <v>1427</v>
      </c>
      <c r="H21" s="53">
        <f t="shared" si="1"/>
        <v>0</v>
      </c>
      <c r="I21" s="52">
        <f t="shared" si="2"/>
        <v>0</v>
      </c>
      <c r="J21" s="181"/>
      <c r="K21" s="111"/>
      <c r="L21" s="112"/>
      <c r="M21" s="106"/>
      <c r="N21" s="91"/>
      <c r="P21" s="118"/>
      <c r="Q21" s="119"/>
      <c r="R21" s="113"/>
      <c r="S21" s="91"/>
      <c r="T21" s="132"/>
      <c r="U21" s="40"/>
      <c r="V21" s="137" t="s">
        <v>48</v>
      </c>
      <c r="W21" s="138" t="s">
        <v>48</v>
      </c>
      <c r="X21" s="138" t="s">
        <v>49</v>
      </c>
      <c r="Y21" s="138">
        <v>71</v>
      </c>
      <c r="Z21" s="225" t="s">
        <v>50</v>
      </c>
      <c r="AA21" s="227" t="s">
        <v>62</v>
      </c>
      <c r="AC21" s="91"/>
      <c r="AD21" s="144"/>
      <c r="AE21" s="61"/>
    </row>
    <row r="22" spans="1:31" x14ac:dyDescent="0.35">
      <c r="A22" s="234" t="s">
        <v>66</v>
      </c>
      <c r="B22" s="58" t="s">
        <v>67</v>
      </c>
      <c r="C22" s="115" t="s">
        <v>45</v>
      </c>
      <c r="D22" s="179" t="s">
        <v>68</v>
      </c>
      <c r="E22" s="151"/>
      <c r="F22" s="189">
        <v>1535</v>
      </c>
      <c r="G22" s="65">
        <f t="shared" si="0"/>
        <v>1535</v>
      </c>
      <c r="H22" s="53">
        <f t="shared" si="1"/>
        <v>0</v>
      </c>
      <c r="I22" s="52">
        <f t="shared" si="2"/>
        <v>0</v>
      </c>
      <c r="J22" s="181"/>
      <c r="K22" s="111"/>
      <c r="L22" s="112"/>
      <c r="M22" s="106"/>
      <c r="N22" s="91"/>
      <c r="P22" s="118"/>
      <c r="Q22" s="119"/>
      <c r="R22" s="113"/>
      <c r="S22" s="91"/>
      <c r="T22" s="132"/>
      <c r="U22" s="40"/>
      <c r="V22" s="137" t="s">
        <v>48</v>
      </c>
      <c r="W22" s="138" t="s">
        <v>48</v>
      </c>
      <c r="X22" s="138" t="s">
        <v>49</v>
      </c>
      <c r="Y22" s="138">
        <v>71</v>
      </c>
      <c r="Z22" s="225" t="s">
        <v>50</v>
      </c>
      <c r="AA22" s="227" t="s">
        <v>62</v>
      </c>
      <c r="AC22" s="91"/>
      <c r="AD22" s="144"/>
      <c r="AE22" s="144"/>
    </row>
    <row r="23" spans="1:31" x14ac:dyDescent="0.35">
      <c r="A23" s="234" t="s">
        <v>69</v>
      </c>
      <c r="B23" s="58" t="s">
        <v>70</v>
      </c>
      <c r="C23" s="115" t="s">
        <v>45</v>
      </c>
      <c r="D23" s="179" t="s">
        <v>71</v>
      </c>
      <c r="E23" s="151"/>
      <c r="F23" s="189">
        <v>1475</v>
      </c>
      <c r="G23" s="65">
        <f t="shared" si="0"/>
        <v>1475</v>
      </c>
      <c r="H23" s="53">
        <f t="shared" si="1"/>
        <v>0</v>
      </c>
      <c r="I23" s="52">
        <f t="shared" si="2"/>
        <v>0</v>
      </c>
      <c r="J23" s="181"/>
      <c r="K23" s="111"/>
      <c r="L23" s="112"/>
      <c r="M23" s="106"/>
      <c r="N23" s="91"/>
      <c r="P23" s="118"/>
      <c r="Q23" s="119"/>
      <c r="R23" s="113"/>
      <c r="S23" s="91"/>
      <c r="T23" s="132"/>
      <c r="U23" s="40"/>
      <c r="V23" s="137" t="s">
        <v>47</v>
      </c>
      <c r="W23" s="138" t="s">
        <v>48</v>
      </c>
      <c r="X23" s="138" t="s">
        <v>49</v>
      </c>
      <c r="Y23" s="138">
        <v>71</v>
      </c>
      <c r="Z23" s="225" t="s">
        <v>50</v>
      </c>
      <c r="AA23" s="227" t="s">
        <v>62</v>
      </c>
      <c r="AC23" s="91"/>
      <c r="AD23" s="144"/>
      <c r="AE23" s="144"/>
    </row>
    <row r="24" spans="1:31" x14ac:dyDescent="0.35">
      <c r="A24" s="234" t="s">
        <v>72</v>
      </c>
      <c r="B24" s="58" t="s">
        <v>73</v>
      </c>
      <c r="C24" s="115" t="s">
        <v>45</v>
      </c>
      <c r="D24" s="179" t="s">
        <v>74</v>
      </c>
      <c r="E24" s="151"/>
      <c r="F24" s="189">
        <v>1621</v>
      </c>
      <c r="G24" s="65">
        <f t="shared" si="0"/>
        <v>1621</v>
      </c>
      <c r="H24" s="53">
        <f t="shared" si="1"/>
        <v>0</v>
      </c>
      <c r="I24" s="52">
        <f t="shared" si="2"/>
        <v>0</v>
      </c>
      <c r="J24" s="181"/>
      <c r="K24" s="111"/>
      <c r="L24" s="112"/>
      <c r="M24" s="106"/>
      <c r="N24" s="91"/>
      <c r="P24" s="118"/>
      <c r="Q24" s="119"/>
      <c r="R24" s="113"/>
      <c r="S24" s="91"/>
      <c r="T24" s="132"/>
      <c r="U24" s="40"/>
      <c r="V24" s="137" t="s">
        <v>47</v>
      </c>
      <c r="W24" s="138" t="s">
        <v>48</v>
      </c>
      <c r="X24" s="138" t="s">
        <v>49</v>
      </c>
      <c r="Y24" s="138">
        <v>71</v>
      </c>
      <c r="Z24" s="225" t="s">
        <v>50</v>
      </c>
      <c r="AA24" s="227" t="s">
        <v>62</v>
      </c>
      <c r="AC24" s="91"/>
      <c r="AD24" s="144"/>
      <c r="AE24" s="144"/>
    </row>
    <row r="25" spans="1:31" x14ac:dyDescent="0.35">
      <c r="A25" s="234" t="s">
        <v>75</v>
      </c>
      <c r="B25" s="58" t="s">
        <v>76</v>
      </c>
      <c r="C25" s="115" t="s">
        <v>56</v>
      </c>
      <c r="D25" s="179" t="s">
        <v>77</v>
      </c>
      <c r="E25" s="151"/>
      <c r="F25" s="189">
        <v>1665</v>
      </c>
      <c r="G25" s="65">
        <f t="shared" si="0"/>
        <v>1665</v>
      </c>
      <c r="H25" s="53">
        <f t="shared" si="1"/>
        <v>0</v>
      </c>
      <c r="I25" s="52">
        <f t="shared" si="2"/>
        <v>0</v>
      </c>
      <c r="J25" s="181"/>
      <c r="K25" s="111"/>
      <c r="L25" s="112"/>
      <c r="M25" s="106"/>
      <c r="N25" s="91"/>
      <c r="P25" s="118"/>
      <c r="Q25" s="119"/>
      <c r="R25" s="113"/>
      <c r="S25" s="91"/>
      <c r="T25" s="132"/>
      <c r="U25" s="40"/>
      <c r="V25" s="137" t="s">
        <v>49</v>
      </c>
      <c r="W25" s="138" t="s">
        <v>48</v>
      </c>
      <c r="X25" s="138" t="s">
        <v>58</v>
      </c>
      <c r="Y25" s="138">
        <v>68</v>
      </c>
      <c r="Z25" s="225" t="s">
        <v>50</v>
      </c>
      <c r="AA25" s="227" t="s">
        <v>50</v>
      </c>
      <c r="AC25" s="91"/>
      <c r="AD25" s="144"/>
      <c r="AE25" s="144"/>
    </row>
    <row r="26" spans="1:31" x14ac:dyDescent="0.35">
      <c r="A26" s="234" t="s">
        <v>78</v>
      </c>
      <c r="B26" s="58" t="s">
        <v>79</v>
      </c>
      <c r="C26" s="115" t="s">
        <v>56</v>
      </c>
      <c r="D26" s="179" t="s">
        <v>80</v>
      </c>
      <c r="E26" s="151"/>
      <c r="F26" s="189">
        <v>1798</v>
      </c>
      <c r="G26" s="65">
        <f t="shared" si="0"/>
        <v>1798</v>
      </c>
      <c r="H26" s="53">
        <f t="shared" si="1"/>
        <v>0</v>
      </c>
      <c r="I26" s="52">
        <f t="shared" si="2"/>
        <v>0</v>
      </c>
      <c r="J26" s="181"/>
      <c r="K26" s="111"/>
      <c r="L26" s="112"/>
      <c r="M26" s="106"/>
      <c r="N26" s="91"/>
      <c r="P26" s="118"/>
      <c r="Q26" s="119"/>
      <c r="R26" s="113"/>
      <c r="S26" s="91"/>
      <c r="T26" s="132"/>
      <c r="U26" s="40"/>
      <c r="V26" s="137" t="s">
        <v>49</v>
      </c>
      <c r="W26" s="138" t="s">
        <v>48</v>
      </c>
      <c r="X26" s="138" t="s">
        <v>58</v>
      </c>
      <c r="Y26" s="138">
        <v>69</v>
      </c>
      <c r="Z26" s="225" t="s">
        <v>50</v>
      </c>
      <c r="AA26" s="227" t="s">
        <v>50</v>
      </c>
      <c r="AC26" s="91"/>
      <c r="AD26" s="144"/>
      <c r="AE26" s="144"/>
    </row>
    <row r="27" spans="1:31" x14ac:dyDescent="0.35">
      <c r="A27" s="234" t="s">
        <v>81</v>
      </c>
      <c r="B27" s="58" t="s">
        <v>82</v>
      </c>
      <c r="C27" s="115" t="s">
        <v>45</v>
      </c>
      <c r="D27" s="179" t="s">
        <v>83</v>
      </c>
      <c r="E27" s="151"/>
      <c r="F27" s="189">
        <v>2170</v>
      </c>
      <c r="G27" s="65">
        <f t="shared" si="0"/>
        <v>2170</v>
      </c>
      <c r="H27" s="53">
        <f t="shared" si="1"/>
        <v>0</v>
      </c>
      <c r="I27" s="52">
        <f t="shared" si="2"/>
        <v>0</v>
      </c>
      <c r="J27" s="181"/>
      <c r="K27" s="111"/>
      <c r="L27" s="112"/>
      <c r="M27" s="106"/>
      <c r="N27" s="91"/>
      <c r="P27" s="118"/>
      <c r="Q27" s="119"/>
      <c r="R27" s="113"/>
      <c r="S27" s="91"/>
      <c r="T27" s="132"/>
      <c r="U27" s="40"/>
      <c r="V27" s="137" t="s">
        <v>47</v>
      </c>
      <c r="W27" s="138" t="s">
        <v>48</v>
      </c>
      <c r="X27" s="138" t="s">
        <v>49</v>
      </c>
      <c r="Y27" s="138">
        <v>71</v>
      </c>
      <c r="Z27" s="225" t="s">
        <v>50</v>
      </c>
      <c r="AA27" s="227" t="s">
        <v>50</v>
      </c>
      <c r="AC27" s="91"/>
      <c r="AD27" s="144"/>
      <c r="AE27" s="144"/>
    </row>
    <row r="28" spans="1:31" x14ac:dyDescent="0.35">
      <c r="A28" s="234" t="s">
        <v>84</v>
      </c>
      <c r="B28" s="58" t="s">
        <v>85</v>
      </c>
      <c r="C28" s="115" t="s">
        <v>45</v>
      </c>
      <c r="D28" s="179" t="s">
        <v>86</v>
      </c>
      <c r="E28" s="151"/>
      <c r="F28" s="189">
        <v>2346</v>
      </c>
      <c r="G28" s="65">
        <f t="shared" si="0"/>
        <v>2346</v>
      </c>
      <c r="H28" s="53">
        <f t="shared" si="1"/>
        <v>0</v>
      </c>
      <c r="I28" s="52">
        <f t="shared" si="2"/>
        <v>0</v>
      </c>
      <c r="J28" s="181"/>
      <c r="K28" s="111"/>
      <c r="L28" s="112"/>
      <c r="M28" s="106"/>
      <c r="N28" s="91"/>
      <c r="P28" s="118"/>
      <c r="Q28" s="119"/>
      <c r="R28" s="113"/>
      <c r="S28" s="91"/>
      <c r="T28" s="132"/>
      <c r="U28" s="40"/>
      <c r="V28" s="137" t="s">
        <v>47</v>
      </c>
      <c r="W28" s="138" t="s">
        <v>48</v>
      </c>
      <c r="X28" s="138" t="s">
        <v>49</v>
      </c>
      <c r="Y28" s="138">
        <v>72</v>
      </c>
      <c r="Z28" s="225" t="s">
        <v>50</v>
      </c>
      <c r="AA28" s="227" t="s">
        <v>50</v>
      </c>
      <c r="AC28" s="91"/>
      <c r="AD28" s="144"/>
      <c r="AE28" s="144"/>
    </row>
    <row r="29" spans="1:31" x14ac:dyDescent="0.35">
      <c r="A29" s="234" t="s">
        <v>87</v>
      </c>
      <c r="B29" s="58" t="s">
        <v>88</v>
      </c>
      <c r="C29" s="115" t="s">
        <v>56</v>
      </c>
      <c r="D29" s="179" t="s">
        <v>89</v>
      </c>
      <c r="E29" s="151"/>
      <c r="F29" s="189">
        <v>2300</v>
      </c>
      <c r="G29" s="65">
        <f t="shared" si="0"/>
        <v>2300</v>
      </c>
      <c r="H29" s="53">
        <f t="shared" si="1"/>
        <v>0</v>
      </c>
      <c r="I29" s="52">
        <f t="shared" si="2"/>
        <v>0</v>
      </c>
      <c r="J29" s="181"/>
      <c r="K29" s="111"/>
      <c r="L29" s="112"/>
      <c r="M29" s="106"/>
      <c r="N29" s="91"/>
      <c r="P29" s="118"/>
      <c r="Q29" s="119"/>
      <c r="R29" s="113"/>
      <c r="S29" s="91"/>
      <c r="T29" s="132"/>
      <c r="U29" s="40"/>
      <c r="V29" s="137" t="s">
        <v>58</v>
      </c>
      <c r="W29" s="138" t="s">
        <v>48</v>
      </c>
      <c r="X29" s="138" t="s">
        <v>58</v>
      </c>
      <c r="Y29" s="138">
        <v>69</v>
      </c>
      <c r="Z29" s="225" t="s">
        <v>50</v>
      </c>
      <c r="AA29" s="227" t="s">
        <v>50</v>
      </c>
      <c r="AC29" s="91"/>
      <c r="AD29" s="144"/>
      <c r="AE29" s="144"/>
    </row>
    <row r="30" spans="1:31" x14ac:dyDescent="0.35">
      <c r="A30" s="234" t="s">
        <v>90</v>
      </c>
      <c r="B30" s="58" t="s">
        <v>91</v>
      </c>
      <c r="C30" s="115" t="s">
        <v>56</v>
      </c>
      <c r="D30" s="179" t="s">
        <v>92</v>
      </c>
      <c r="E30" s="151"/>
      <c r="F30" s="189">
        <v>2164</v>
      </c>
      <c r="G30" s="65">
        <f t="shared" si="0"/>
        <v>2164</v>
      </c>
      <c r="H30" s="53">
        <f t="shared" si="1"/>
        <v>0</v>
      </c>
      <c r="I30" s="52">
        <f t="shared" si="2"/>
        <v>0</v>
      </c>
      <c r="J30" s="181"/>
      <c r="K30" s="111"/>
      <c r="L30" s="112"/>
      <c r="M30" s="106"/>
      <c r="N30" s="91"/>
      <c r="P30" s="118"/>
      <c r="Q30" s="119"/>
      <c r="R30" s="113"/>
      <c r="S30" s="91"/>
      <c r="T30" s="132"/>
      <c r="U30" s="40"/>
      <c r="V30" s="137" t="s">
        <v>58</v>
      </c>
      <c r="W30" s="138" t="s">
        <v>48</v>
      </c>
      <c r="X30" s="138" t="s">
        <v>58</v>
      </c>
      <c r="Y30" s="138">
        <v>68</v>
      </c>
      <c r="Z30" s="225" t="s">
        <v>50</v>
      </c>
      <c r="AA30" s="227" t="s">
        <v>62</v>
      </c>
      <c r="AC30" s="91"/>
      <c r="AD30" s="144"/>
      <c r="AE30" s="144"/>
    </row>
    <row r="31" spans="1:31" x14ac:dyDescent="0.35">
      <c r="A31" s="234" t="s">
        <v>93</v>
      </c>
      <c r="B31" s="58" t="s">
        <v>94</v>
      </c>
      <c r="C31" s="115" t="s">
        <v>45</v>
      </c>
      <c r="D31" s="179" t="s">
        <v>95</v>
      </c>
      <c r="E31" s="151"/>
      <c r="F31" s="189">
        <v>2406</v>
      </c>
      <c r="G31" s="65">
        <f t="shared" si="0"/>
        <v>2406</v>
      </c>
      <c r="H31" s="53">
        <f t="shared" si="1"/>
        <v>0</v>
      </c>
      <c r="I31" s="52">
        <f t="shared" si="2"/>
        <v>0</v>
      </c>
      <c r="J31" s="181"/>
      <c r="K31" s="111"/>
      <c r="L31" s="112"/>
      <c r="M31" s="106"/>
      <c r="N31" s="91"/>
      <c r="P31" s="118"/>
      <c r="Q31" s="119"/>
      <c r="R31" s="113"/>
      <c r="S31" s="91"/>
      <c r="T31" s="132"/>
      <c r="U31" s="40"/>
      <c r="V31" s="137" t="s">
        <v>47</v>
      </c>
      <c r="W31" s="138" t="s">
        <v>48</v>
      </c>
      <c r="X31" s="138" t="s">
        <v>49</v>
      </c>
      <c r="Y31" s="138">
        <v>72</v>
      </c>
      <c r="Z31" s="225" t="s">
        <v>50</v>
      </c>
      <c r="AA31" s="227" t="s">
        <v>50</v>
      </c>
      <c r="AC31" s="91"/>
      <c r="AD31" s="144"/>
      <c r="AE31" s="144"/>
    </row>
    <row r="32" spans="1:31" x14ac:dyDescent="0.35">
      <c r="A32" s="234" t="s">
        <v>96</v>
      </c>
      <c r="B32" s="58" t="s">
        <v>97</v>
      </c>
      <c r="C32" s="115" t="s">
        <v>56</v>
      </c>
      <c r="D32" s="179" t="s">
        <v>98</v>
      </c>
      <c r="E32" s="151"/>
      <c r="F32" s="189">
        <v>3296</v>
      </c>
      <c r="G32" s="65">
        <f t="shared" si="0"/>
        <v>3296</v>
      </c>
      <c r="H32" s="53">
        <f t="shared" si="1"/>
        <v>0</v>
      </c>
      <c r="I32" s="52">
        <f t="shared" si="2"/>
        <v>0</v>
      </c>
      <c r="J32" s="181"/>
      <c r="K32" s="111"/>
      <c r="L32" s="112"/>
      <c r="M32" s="106"/>
      <c r="N32" s="91"/>
      <c r="P32" s="118"/>
      <c r="Q32" s="119"/>
      <c r="R32" s="113"/>
      <c r="S32" s="91"/>
      <c r="T32" s="132"/>
      <c r="U32" s="40"/>
      <c r="V32" s="137" t="s">
        <v>49</v>
      </c>
      <c r="W32" s="138" t="s">
        <v>48</v>
      </c>
      <c r="X32" s="138" t="s">
        <v>58</v>
      </c>
      <c r="Y32" s="138">
        <v>69</v>
      </c>
      <c r="Z32" s="225" t="s">
        <v>50</v>
      </c>
      <c r="AA32" s="227" t="s">
        <v>50</v>
      </c>
      <c r="AC32" s="91"/>
      <c r="AD32" s="144"/>
      <c r="AE32" s="144"/>
    </row>
    <row r="33" spans="1:31" x14ac:dyDescent="0.35">
      <c r="A33" s="234" t="s">
        <v>99</v>
      </c>
      <c r="B33" s="58" t="s">
        <v>100</v>
      </c>
      <c r="C33" s="115" t="s">
        <v>56</v>
      </c>
      <c r="D33" s="179" t="s">
        <v>101</v>
      </c>
      <c r="E33" s="151"/>
      <c r="F33" s="189">
        <v>3496</v>
      </c>
      <c r="G33" s="65">
        <f t="shared" si="0"/>
        <v>3496</v>
      </c>
      <c r="H33" s="53">
        <f t="shared" si="1"/>
        <v>0</v>
      </c>
      <c r="I33" s="52">
        <f t="shared" si="2"/>
        <v>0</v>
      </c>
      <c r="J33" s="181"/>
      <c r="K33" s="111"/>
      <c r="L33" s="112"/>
      <c r="M33" s="106"/>
      <c r="N33" s="91"/>
      <c r="P33" s="118"/>
      <c r="Q33" s="119"/>
      <c r="R33" s="113"/>
      <c r="S33" s="91"/>
      <c r="T33" s="132"/>
      <c r="U33" s="40"/>
      <c r="V33" s="137" t="s">
        <v>49</v>
      </c>
      <c r="W33" s="138" t="s">
        <v>48</v>
      </c>
      <c r="X33" s="138" t="s">
        <v>58</v>
      </c>
      <c r="Y33" s="138">
        <v>69</v>
      </c>
      <c r="Z33" s="225" t="s">
        <v>50</v>
      </c>
      <c r="AA33" s="227" t="s">
        <v>50</v>
      </c>
      <c r="AC33" s="91"/>
      <c r="AD33" s="144"/>
      <c r="AE33" s="144"/>
    </row>
    <row r="34" spans="1:31" x14ac:dyDescent="0.35">
      <c r="A34" s="234" t="s">
        <v>102</v>
      </c>
      <c r="B34" s="58" t="s">
        <v>103</v>
      </c>
      <c r="C34" s="115" t="s">
        <v>56</v>
      </c>
      <c r="D34" s="179" t="s">
        <v>104</v>
      </c>
      <c r="E34" s="151"/>
      <c r="F34" s="189">
        <v>3616</v>
      </c>
      <c r="G34" s="65">
        <f t="shared" si="0"/>
        <v>3616</v>
      </c>
      <c r="H34" s="53">
        <f t="shared" si="1"/>
        <v>0</v>
      </c>
      <c r="I34" s="52">
        <f t="shared" si="2"/>
        <v>0</v>
      </c>
      <c r="J34" s="181"/>
      <c r="K34" s="111"/>
      <c r="L34" s="112"/>
      <c r="M34" s="106"/>
      <c r="N34" s="91"/>
      <c r="P34" s="118"/>
      <c r="Q34" s="119"/>
      <c r="R34" s="113"/>
      <c r="S34" s="91"/>
      <c r="T34" s="132"/>
      <c r="U34" s="40"/>
      <c r="V34" s="137" t="s">
        <v>58</v>
      </c>
      <c r="W34" s="138" t="s">
        <v>48</v>
      </c>
      <c r="X34" s="138" t="s">
        <v>58</v>
      </c>
      <c r="Y34" s="138">
        <v>69</v>
      </c>
      <c r="Z34" s="225" t="s">
        <v>50</v>
      </c>
      <c r="AA34" s="227" t="s">
        <v>50</v>
      </c>
      <c r="AC34" s="91"/>
      <c r="AD34" s="144"/>
      <c r="AE34" s="144"/>
    </row>
    <row r="35" spans="1:31" x14ac:dyDescent="0.35">
      <c r="A35" s="234" t="s">
        <v>105</v>
      </c>
      <c r="B35" s="58" t="s">
        <v>52</v>
      </c>
      <c r="C35" s="115" t="s">
        <v>56</v>
      </c>
      <c r="D35" s="179" t="s">
        <v>106</v>
      </c>
      <c r="E35" s="151"/>
      <c r="F35" s="189">
        <v>3812</v>
      </c>
      <c r="G35" s="65">
        <f t="shared" si="0"/>
        <v>3812</v>
      </c>
      <c r="H35" s="53">
        <f t="shared" si="1"/>
        <v>0</v>
      </c>
      <c r="I35" s="52">
        <f t="shared" si="2"/>
        <v>0</v>
      </c>
      <c r="J35" s="181"/>
      <c r="K35" s="111"/>
      <c r="L35" s="112"/>
      <c r="M35" s="106"/>
      <c r="N35" s="91"/>
      <c r="P35" s="118"/>
      <c r="Q35" s="119"/>
      <c r="R35" s="113"/>
      <c r="S35" s="91"/>
      <c r="T35" s="132"/>
      <c r="U35" s="40"/>
      <c r="V35" s="137" t="s">
        <v>47</v>
      </c>
      <c r="W35" s="138" t="s">
        <v>48</v>
      </c>
      <c r="X35" s="138" t="s">
        <v>58</v>
      </c>
      <c r="Y35" s="138">
        <v>69</v>
      </c>
      <c r="Z35" s="225" t="s">
        <v>50</v>
      </c>
      <c r="AA35" s="227" t="s">
        <v>50</v>
      </c>
      <c r="AC35" s="91"/>
      <c r="AD35" s="144"/>
      <c r="AE35" s="144"/>
    </row>
    <row r="36" spans="1:31" x14ac:dyDescent="0.35">
      <c r="A36" s="234" t="s">
        <v>107</v>
      </c>
      <c r="B36" s="58" t="s">
        <v>55</v>
      </c>
      <c r="C36" s="115" t="s">
        <v>56</v>
      </c>
      <c r="D36" s="179" t="s">
        <v>108</v>
      </c>
      <c r="E36" s="151"/>
      <c r="F36" s="189">
        <v>4042</v>
      </c>
      <c r="G36" s="65">
        <f t="shared" si="0"/>
        <v>4042</v>
      </c>
      <c r="H36" s="53">
        <f t="shared" si="1"/>
        <v>0</v>
      </c>
      <c r="I36" s="52">
        <f t="shared" si="2"/>
        <v>0</v>
      </c>
      <c r="J36" s="181"/>
      <c r="K36" s="111"/>
      <c r="L36" s="112"/>
      <c r="M36" s="106"/>
      <c r="N36" s="91"/>
      <c r="P36" s="118"/>
      <c r="Q36" s="119"/>
      <c r="R36" s="113"/>
      <c r="S36" s="91"/>
      <c r="T36" s="132"/>
      <c r="U36" s="40"/>
      <c r="V36" s="137" t="s">
        <v>49</v>
      </c>
      <c r="W36" s="138" t="s">
        <v>48</v>
      </c>
      <c r="X36" s="138" t="s">
        <v>58</v>
      </c>
      <c r="Y36" s="138">
        <v>70</v>
      </c>
      <c r="Z36" s="225" t="s">
        <v>50</v>
      </c>
      <c r="AA36" s="227" t="s">
        <v>50</v>
      </c>
      <c r="AC36" s="91"/>
      <c r="AD36" s="144"/>
      <c r="AE36" s="144"/>
    </row>
    <row r="37" spans="1:31" x14ac:dyDescent="0.35">
      <c r="A37" s="234" t="s">
        <v>109</v>
      </c>
      <c r="B37" s="58" t="s">
        <v>110</v>
      </c>
      <c r="C37" s="115" t="s">
        <v>56</v>
      </c>
      <c r="D37" s="179" t="s">
        <v>111</v>
      </c>
      <c r="E37" s="151"/>
      <c r="F37" s="189">
        <v>3523</v>
      </c>
      <c r="G37" s="65">
        <f t="shared" si="0"/>
        <v>3523</v>
      </c>
      <c r="H37" s="53">
        <f t="shared" si="1"/>
        <v>0</v>
      </c>
      <c r="I37" s="52">
        <f t="shared" si="2"/>
        <v>0</v>
      </c>
      <c r="J37" s="181"/>
      <c r="K37" s="111"/>
      <c r="L37" s="112"/>
      <c r="M37" s="106"/>
      <c r="N37" s="91"/>
      <c r="P37" s="118"/>
      <c r="Q37" s="119"/>
      <c r="R37" s="113"/>
      <c r="S37" s="91"/>
      <c r="T37" s="132"/>
      <c r="U37" s="40"/>
      <c r="V37" s="137" t="s">
        <v>49</v>
      </c>
      <c r="W37" s="138" t="s">
        <v>48</v>
      </c>
      <c r="X37" s="138" t="s">
        <v>58</v>
      </c>
      <c r="Y37" s="138">
        <v>69</v>
      </c>
      <c r="Z37" s="225" t="s">
        <v>50</v>
      </c>
      <c r="AA37" s="227" t="s">
        <v>50</v>
      </c>
      <c r="AC37" s="91"/>
      <c r="AD37" s="144"/>
      <c r="AE37" s="144"/>
    </row>
    <row r="38" spans="1:31" x14ac:dyDescent="0.35">
      <c r="A38" s="234" t="s">
        <v>112</v>
      </c>
      <c r="B38" s="58" t="s">
        <v>55</v>
      </c>
      <c r="C38" s="115" t="s">
        <v>56</v>
      </c>
      <c r="D38" s="179" t="s">
        <v>113</v>
      </c>
      <c r="E38" s="151"/>
      <c r="F38" s="189">
        <v>4662</v>
      </c>
      <c r="G38" s="65">
        <f t="shared" si="0"/>
        <v>4662</v>
      </c>
      <c r="H38" s="53">
        <f t="shared" si="1"/>
        <v>0</v>
      </c>
      <c r="I38" s="52">
        <f t="shared" si="2"/>
        <v>0</v>
      </c>
      <c r="J38" s="181"/>
      <c r="K38" s="111"/>
      <c r="L38" s="112"/>
      <c r="M38" s="106"/>
      <c r="N38" s="91"/>
      <c r="P38" s="118"/>
      <c r="Q38" s="119"/>
      <c r="R38" s="113"/>
      <c r="S38" s="91"/>
      <c r="T38" s="132"/>
      <c r="U38" s="40"/>
      <c r="V38" s="137" t="s">
        <v>58</v>
      </c>
      <c r="W38" s="138" t="s">
        <v>48</v>
      </c>
      <c r="X38" s="138" t="s">
        <v>58</v>
      </c>
      <c r="Y38" s="138">
        <v>70</v>
      </c>
      <c r="Z38" s="225" t="s">
        <v>50</v>
      </c>
      <c r="AA38" s="227" t="s">
        <v>50</v>
      </c>
      <c r="AC38" s="91"/>
      <c r="AD38" s="144"/>
      <c r="AE38" s="144"/>
    </row>
    <row r="39" spans="1:31" x14ac:dyDescent="0.35">
      <c r="A39" s="234" t="s">
        <v>114</v>
      </c>
      <c r="B39" s="58" t="s">
        <v>73</v>
      </c>
      <c r="C39" s="115" t="s">
        <v>45</v>
      </c>
      <c r="D39" s="180" t="s">
        <v>115</v>
      </c>
      <c r="E39" s="151"/>
      <c r="F39" s="189">
        <v>1627</v>
      </c>
      <c r="G39" s="65">
        <f t="shared" si="0"/>
        <v>1627</v>
      </c>
      <c r="H39" s="53">
        <f t="shared" si="1"/>
        <v>0</v>
      </c>
      <c r="I39" s="52">
        <f t="shared" si="2"/>
        <v>0</v>
      </c>
      <c r="J39" s="181"/>
      <c r="K39" s="111"/>
      <c r="L39" s="112"/>
      <c r="M39" s="106"/>
      <c r="N39" s="91"/>
      <c r="P39" s="118"/>
      <c r="Q39" s="119"/>
      <c r="R39" s="113"/>
      <c r="S39" s="91"/>
      <c r="T39" s="132"/>
      <c r="U39" s="40"/>
      <c r="V39" s="137" t="s">
        <v>47</v>
      </c>
      <c r="W39" s="138" t="s">
        <v>48</v>
      </c>
      <c r="X39" s="138" t="s">
        <v>49</v>
      </c>
      <c r="Y39" s="138">
        <v>71</v>
      </c>
      <c r="Z39" s="225" t="s">
        <v>50</v>
      </c>
      <c r="AA39" s="227" t="s">
        <v>62</v>
      </c>
      <c r="AC39" s="91"/>
      <c r="AD39" s="144"/>
      <c r="AE39" s="144"/>
    </row>
    <row r="40" spans="1:31" x14ac:dyDescent="0.35">
      <c r="A40" s="234" t="s">
        <v>116</v>
      </c>
      <c r="B40" s="58" t="s">
        <v>117</v>
      </c>
      <c r="C40" s="115" t="s">
        <v>45</v>
      </c>
      <c r="D40" s="179" t="s">
        <v>118</v>
      </c>
      <c r="E40" s="151"/>
      <c r="F40" s="189">
        <v>2067</v>
      </c>
      <c r="G40" s="65">
        <f t="shared" si="0"/>
        <v>2067</v>
      </c>
      <c r="H40" s="53">
        <f t="shared" si="1"/>
        <v>0</v>
      </c>
      <c r="I40" s="52">
        <f t="shared" si="2"/>
        <v>0</v>
      </c>
      <c r="J40" s="181"/>
      <c r="K40" s="111"/>
      <c r="L40" s="112"/>
      <c r="M40" s="106"/>
      <c r="N40" s="91"/>
      <c r="P40" s="118"/>
      <c r="Q40" s="119"/>
      <c r="R40" s="113"/>
      <c r="S40" s="91"/>
      <c r="T40" s="132"/>
      <c r="U40" s="40"/>
      <c r="V40" s="137" t="s">
        <v>47</v>
      </c>
      <c r="W40" s="138" t="s">
        <v>48</v>
      </c>
      <c r="X40" s="138" t="s">
        <v>49</v>
      </c>
      <c r="Y40" s="138">
        <v>71</v>
      </c>
      <c r="Z40" s="225" t="s">
        <v>50</v>
      </c>
      <c r="AA40" s="227" t="s">
        <v>50</v>
      </c>
      <c r="AC40" s="91"/>
      <c r="AD40" s="144"/>
      <c r="AE40" s="144"/>
    </row>
    <row r="41" spans="1:31" x14ac:dyDescent="0.35">
      <c r="A41" s="234" t="s">
        <v>119</v>
      </c>
      <c r="B41" s="58" t="s">
        <v>120</v>
      </c>
      <c r="C41" s="115" t="s">
        <v>56</v>
      </c>
      <c r="D41" s="179" t="s">
        <v>121</v>
      </c>
      <c r="E41" s="151"/>
      <c r="F41" s="189">
        <v>2273</v>
      </c>
      <c r="G41" s="65">
        <f t="shared" si="0"/>
        <v>2273</v>
      </c>
      <c r="H41" s="53">
        <f t="shared" si="1"/>
        <v>0</v>
      </c>
      <c r="I41" s="52">
        <f t="shared" si="2"/>
        <v>0</v>
      </c>
      <c r="J41" s="181"/>
      <c r="K41" s="111"/>
      <c r="L41" s="112"/>
      <c r="M41" s="106"/>
      <c r="N41" s="91"/>
      <c r="P41" s="118"/>
      <c r="Q41" s="119"/>
      <c r="R41" s="113"/>
      <c r="S41" s="91"/>
      <c r="T41" s="132"/>
      <c r="U41" s="40"/>
      <c r="V41" s="137" t="s">
        <v>49</v>
      </c>
      <c r="W41" s="138" t="s">
        <v>48</v>
      </c>
      <c r="X41" s="138" t="s">
        <v>58</v>
      </c>
      <c r="Y41" s="138">
        <v>69</v>
      </c>
      <c r="Z41" s="225" t="s">
        <v>50</v>
      </c>
      <c r="AA41" s="227" t="s">
        <v>50</v>
      </c>
      <c r="AC41" s="91"/>
      <c r="AD41" s="144"/>
      <c r="AE41" s="144"/>
    </row>
    <row r="42" spans="1:31" x14ac:dyDescent="0.35">
      <c r="A42" s="234" t="s">
        <v>122</v>
      </c>
      <c r="B42" s="58" t="s">
        <v>82</v>
      </c>
      <c r="C42" s="115" t="s">
        <v>56</v>
      </c>
      <c r="D42" s="179" t="s">
        <v>123</v>
      </c>
      <c r="E42" s="151"/>
      <c r="F42" s="189">
        <v>2799</v>
      </c>
      <c r="G42" s="65">
        <f t="shared" si="0"/>
        <v>2799</v>
      </c>
      <c r="H42" s="53">
        <f t="shared" si="1"/>
        <v>0</v>
      </c>
      <c r="I42" s="52">
        <f t="shared" si="2"/>
        <v>0</v>
      </c>
      <c r="J42" s="181"/>
      <c r="K42" s="111"/>
      <c r="L42" s="112"/>
      <c r="M42" s="106"/>
      <c r="N42" s="91"/>
      <c r="P42" s="118"/>
      <c r="Q42" s="119"/>
      <c r="R42" s="113"/>
      <c r="S42" s="91"/>
      <c r="T42" s="132"/>
      <c r="U42" s="40"/>
      <c r="V42" s="137" t="s">
        <v>49</v>
      </c>
      <c r="W42" s="138" t="s">
        <v>48</v>
      </c>
      <c r="X42" s="138" t="s">
        <v>58</v>
      </c>
      <c r="Y42" s="138">
        <v>69</v>
      </c>
      <c r="Z42" s="225" t="s">
        <v>50</v>
      </c>
      <c r="AA42" s="227" t="s">
        <v>50</v>
      </c>
      <c r="AC42" s="91"/>
      <c r="AD42" s="144"/>
      <c r="AE42" s="144"/>
    </row>
    <row r="43" spans="1:31" x14ac:dyDescent="0.35">
      <c r="A43" s="234" t="s">
        <v>124</v>
      </c>
      <c r="B43" s="58" t="s">
        <v>125</v>
      </c>
      <c r="C43" s="115" t="s">
        <v>45</v>
      </c>
      <c r="D43" s="179" t="s">
        <v>126</v>
      </c>
      <c r="E43" s="151"/>
      <c r="F43" s="189">
        <v>2287</v>
      </c>
      <c r="G43" s="65">
        <f t="shared" si="0"/>
        <v>2287</v>
      </c>
      <c r="H43" s="53">
        <f t="shared" si="1"/>
        <v>0</v>
      </c>
      <c r="I43" s="52">
        <f t="shared" si="2"/>
        <v>0</v>
      </c>
      <c r="J43" s="181"/>
      <c r="K43" s="111"/>
      <c r="L43" s="112"/>
      <c r="M43" s="106"/>
      <c r="N43" s="91"/>
      <c r="P43" s="118"/>
      <c r="Q43" s="119"/>
      <c r="R43" s="113"/>
      <c r="S43" s="91"/>
      <c r="T43" s="132"/>
      <c r="U43" s="40"/>
      <c r="V43" s="137" t="s">
        <v>47</v>
      </c>
      <c r="W43" s="138" t="s">
        <v>48</v>
      </c>
      <c r="X43" s="138" t="s">
        <v>49</v>
      </c>
      <c r="Y43" s="138">
        <v>71</v>
      </c>
      <c r="Z43" s="225" t="s">
        <v>50</v>
      </c>
      <c r="AA43" s="227" t="s">
        <v>50</v>
      </c>
      <c r="AC43" s="91"/>
      <c r="AD43" s="144"/>
      <c r="AE43" s="144"/>
    </row>
    <row r="44" spans="1:31" x14ac:dyDescent="0.35">
      <c r="A44" s="234" t="s">
        <v>127</v>
      </c>
      <c r="B44" s="58" t="s">
        <v>44</v>
      </c>
      <c r="C44" s="115" t="s">
        <v>56</v>
      </c>
      <c r="D44" s="179" t="s">
        <v>128</v>
      </c>
      <c r="E44" s="151"/>
      <c r="F44" s="189">
        <v>3058</v>
      </c>
      <c r="G44" s="65">
        <f t="shared" si="0"/>
        <v>3058</v>
      </c>
      <c r="H44" s="53">
        <f t="shared" si="1"/>
        <v>0</v>
      </c>
      <c r="I44" s="52">
        <f t="shared" si="2"/>
        <v>0</v>
      </c>
      <c r="J44" s="181"/>
      <c r="K44" s="111"/>
      <c r="L44" s="112"/>
      <c r="M44" s="106"/>
      <c r="N44" s="91"/>
      <c r="P44" s="118"/>
      <c r="Q44" s="119"/>
      <c r="R44" s="113"/>
      <c r="S44" s="91"/>
      <c r="T44" s="132"/>
      <c r="U44" s="40"/>
      <c r="V44" s="137" t="s">
        <v>49</v>
      </c>
      <c r="W44" s="138" t="s">
        <v>48</v>
      </c>
      <c r="X44" s="138" t="s">
        <v>58</v>
      </c>
      <c r="Y44" s="138">
        <v>69</v>
      </c>
      <c r="Z44" s="225" t="s">
        <v>50</v>
      </c>
      <c r="AA44" s="227" t="s">
        <v>50</v>
      </c>
      <c r="AC44" s="91"/>
      <c r="AD44" s="144"/>
      <c r="AE44" s="144"/>
    </row>
    <row r="45" spans="1:31" x14ac:dyDescent="0.35">
      <c r="A45" s="234" t="s">
        <v>129</v>
      </c>
      <c r="B45" s="58" t="s">
        <v>130</v>
      </c>
      <c r="C45" s="115" t="s">
        <v>56</v>
      </c>
      <c r="D45" s="179" t="s">
        <v>131</v>
      </c>
      <c r="E45" s="151"/>
      <c r="F45" s="189">
        <v>3436</v>
      </c>
      <c r="G45" s="65">
        <f t="shared" si="0"/>
        <v>3436</v>
      </c>
      <c r="H45" s="53">
        <f t="shared" si="1"/>
        <v>0</v>
      </c>
      <c r="I45" s="52">
        <f t="shared" si="2"/>
        <v>0</v>
      </c>
      <c r="J45" s="181"/>
      <c r="K45" s="92"/>
      <c r="M45" s="106"/>
      <c r="N45" s="91"/>
      <c r="P45" s="118"/>
      <c r="Q45" s="119"/>
      <c r="R45" s="113"/>
      <c r="S45" s="91"/>
      <c r="T45" s="132"/>
      <c r="U45" s="40"/>
      <c r="V45" s="137" t="s">
        <v>49</v>
      </c>
      <c r="W45" s="138" t="s">
        <v>48</v>
      </c>
      <c r="X45" s="138" t="s">
        <v>58</v>
      </c>
      <c r="Y45" s="138">
        <v>69</v>
      </c>
      <c r="Z45" s="225" t="s">
        <v>50</v>
      </c>
      <c r="AA45" s="227" t="s">
        <v>50</v>
      </c>
      <c r="AC45" s="91"/>
      <c r="AD45" s="144"/>
      <c r="AE45" s="144"/>
    </row>
    <row r="46" spans="1:31" x14ac:dyDescent="0.35">
      <c r="A46" s="234" t="s">
        <v>132</v>
      </c>
      <c r="B46" s="58" t="s">
        <v>133</v>
      </c>
      <c r="C46" s="115" t="s">
        <v>56</v>
      </c>
      <c r="D46" s="179" t="s">
        <v>134</v>
      </c>
      <c r="E46" s="151"/>
      <c r="F46" s="189">
        <v>3458</v>
      </c>
      <c r="G46" s="65">
        <f t="shared" si="0"/>
        <v>3458</v>
      </c>
      <c r="H46" s="53">
        <f t="shared" si="1"/>
        <v>0</v>
      </c>
      <c r="I46" s="52">
        <f t="shared" si="2"/>
        <v>0</v>
      </c>
      <c r="J46" s="181"/>
      <c r="K46" s="92"/>
      <c r="M46" s="106"/>
      <c r="N46" s="91"/>
      <c r="P46" s="118"/>
      <c r="Q46" s="119"/>
      <c r="R46" s="113"/>
      <c r="S46" s="91"/>
      <c r="T46" s="132"/>
      <c r="U46" s="40"/>
      <c r="V46" s="137" t="s">
        <v>49</v>
      </c>
      <c r="W46" s="138" t="s">
        <v>48</v>
      </c>
      <c r="X46" s="138" t="s">
        <v>58</v>
      </c>
      <c r="Y46" s="138">
        <v>69</v>
      </c>
      <c r="Z46" s="225" t="s">
        <v>50</v>
      </c>
      <c r="AA46" s="227" t="s">
        <v>50</v>
      </c>
      <c r="AC46" s="91"/>
      <c r="AD46" s="144"/>
      <c r="AE46" s="144"/>
    </row>
    <row r="47" spans="1:31" x14ac:dyDescent="0.35">
      <c r="A47" s="234" t="s">
        <v>135</v>
      </c>
      <c r="B47" s="58" t="s">
        <v>136</v>
      </c>
      <c r="C47" s="115" t="s">
        <v>56</v>
      </c>
      <c r="D47" s="179" t="s">
        <v>137</v>
      </c>
      <c r="E47" s="151"/>
      <c r="F47" s="189">
        <v>2136</v>
      </c>
      <c r="G47" s="65">
        <f t="shared" si="0"/>
        <v>2136</v>
      </c>
      <c r="H47" s="53">
        <f t="shared" si="1"/>
        <v>0</v>
      </c>
      <c r="I47" s="52">
        <f t="shared" si="2"/>
        <v>0</v>
      </c>
      <c r="J47" s="181"/>
      <c r="K47" s="92"/>
      <c r="M47" s="106"/>
      <c r="N47" s="91"/>
      <c r="P47" s="118"/>
      <c r="Q47" s="119"/>
      <c r="R47" s="113"/>
      <c r="S47" s="91"/>
      <c r="T47" s="132"/>
      <c r="U47" s="40"/>
      <c r="V47" s="137" t="s">
        <v>58</v>
      </c>
      <c r="W47" s="138" t="s">
        <v>48</v>
      </c>
      <c r="X47" s="138" t="s">
        <v>58</v>
      </c>
      <c r="Y47" s="138">
        <v>68</v>
      </c>
      <c r="Z47" s="225" t="s">
        <v>50</v>
      </c>
      <c r="AA47" s="227" t="s">
        <v>62</v>
      </c>
      <c r="AC47" s="91"/>
      <c r="AD47" s="144"/>
      <c r="AE47" s="144"/>
    </row>
    <row r="48" spans="1:31" x14ac:dyDescent="0.35">
      <c r="A48" s="234" t="s">
        <v>138</v>
      </c>
      <c r="B48" s="58" t="s">
        <v>120</v>
      </c>
      <c r="C48" s="115" t="s">
        <v>45</v>
      </c>
      <c r="D48" s="179" t="s">
        <v>139</v>
      </c>
      <c r="E48" s="151"/>
      <c r="F48" s="189">
        <v>2844</v>
      </c>
      <c r="G48" s="65">
        <f t="shared" si="0"/>
        <v>2844</v>
      </c>
      <c r="H48" s="53">
        <f t="shared" si="1"/>
        <v>0</v>
      </c>
      <c r="I48" s="52">
        <f t="shared" si="2"/>
        <v>0</v>
      </c>
      <c r="J48" s="181"/>
      <c r="K48" s="92"/>
      <c r="M48" s="106"/>
      <c r="N48" s="91"/>
      <c r="P48" s="118"/>
      <c r="Q48" s="119"/>
      <c r="R48" s="113"/>
      <c r="S48" s="91"/>
      <c r="T48" s="132"/>
      <c r="U48" s="40"/>
      <c r="V48" s="137" t="s">
        <v>47</v>
      </c>
      <c r="W48" s="138" t="s">
        <v>48</v>
      </c>
      <c r="X48" s="138" t="s">
        <v>49</v>
      </c>
      <c r="Y48" s="138">
        <v>72</v>
      </c>
      <c r="Z48" s="225" t="s">
        <v>50</v>
      </c>
      <c r="AA48" s="227" t="s">
        <v>50</v>
      </c>
      <c r="AC48" s="91"/>
      <c r="AD48" s="144"/>
      <c r="AE48" s="144"/>
    </row>
    <row r="49" spans="1:31" x14ac:dyDescent="0.35">
      <c r="A49" s="234" t="s">
        <v>140</v>
      </c>
      <c r="B49" s="58" t="s">
        <v>141</v>
      </c>
      <c r="C49" s="115" t="s">
        <v>56</v>
      </c>
      <c r="D49" s="179" t="s">
        <v>142</v>
      </c>
      <c r="E49" s="151"/>
      <c r="F49" s="189">
        <v>3636</v>
      </c>
      <c r="G49" s="65">
        <f t="shared" si="0"/>
        <v>3636</v>
      </c>
      <c r="H49" s="53">
        <f t="shared" si="1"/>
        <v>0</v>
      </c>
      <c r="I49" s="52">
        <f t="shared" si="2"/>
        <v>0</v>
      </c>
      <c r="J49" s="181"/>
      <c r="K49" s="92"/>
      <c r="M49" s="106"/>
      <c r="N49" s="91"/>
      <c r="P49" s="118"/>
      <c r="Q49" s="119"/>
      <c r="R49" s="113"/>
      <c r="S49" s="91"/>
      <c r="T49" s="132"/>
      <c r="U49" s="40"/>
      <c r="V49" s="137" t="s">
        <v>58</v>
      </c>
      <c r="W49" s="138" t="s">
        <v>48</v>
      </c>
      <c r="X49" s="138" t="s">
        <v>58</v>
      </c>
      <c r="Y49" s="138">
        <v>69</v>
      </c>
      <c r="Z49" s="225" t="s">
        <v>50</v>
      </c>
      <c r="AA49" s="227" t="s">
        <v>50</v>
      </c>
      <c r="AC49" s="91"/>
      <c r="AD49" s="144"/>
      <c r="AE49" s="144"/>
    </row>
    <row r="50" spans="1:31" x14ac:dyDescent="0.35">
      <c r="A50" s="234" t="s">
        <v>143</v>
      </c>
      <c r="B50" s="58" t="s">
        <v>144</v>
      </c>
      <c r="C50" s="115" t="s">
        <v>56</v>
      </c>
      <c r="D50" s="179" t="s">
        <v>145</v>
      </c>
      <c r="E50" s="151"/>
      <c r="F50" s="189">
        <v>3417</v>
      </c>
      <c r="G50" s="65">
        <f t="shared" si="0"/>
        <v>3417</v>
      </c>
      <c r="H50" s="53">
        <f t="shared" si="1"/>
        <v>0</v>
      </c>
      <c r="I50" s="52">
        <f t="shared" si="2"/>
        <v>0</v>
      </c>
      <c r="J50" s="181"/>
      <c r="K50" s="92"/>
      <c r="M50" s="106"/>
      <c r="N50" s="91"/>
      <c r="P50" s="118"/>
      <c r="Q50" s="119"/>
      <c r="R50" s="113"/>
      <c r="S50" s="91"/>
      <c r="T50" s="132"/>
      <c r="U50" s="40"/>
      <c r="V50" s="137" t="s">
        <v>49</v>
      </c>
      <c r="W50" s="138" t="s">
        <v>48</v>
      </c>
      <c r="X50" s="138" t="s">
        <v>58</v>
      </c>
      <c r="Y50" s="138">
        <v>69</v>
      </c>
      <c r="Z50" s="225" t="s">
        <v>50</v>
      </c>
      <c r="AA50" s="227" t="s">
        <v>50</v>
      </c>
      <c r="AC50" s="91"/>
      <c r="AD50" s="144"/>
      <c r="AE50" s="144"/>
    </row>
    <row r="51" spans="1:31" x14ac:dyDescent="0.35">
      <c r="A51" s="234" t="s">
        <v>146</v>
      </c>
      <c r="B51" s="58" t="s">
        <v>147</v>
      </c>
      <c r="C51" s="115" t="s">
        <v>56</v>
      </c>
      <c r="D51" s="179" t="s">
        <v>148</v>
      </c>
      <c r="E51" s="151"/>
      <c r="F51" s="189">
        <v>3728</v>
      </c>
      <c r="G51" s="65">
        <f t="shared" si="0"/>
        <v>3728</v>
      </c>
      <c r="H51" s="53">
        <f t="shared" si="1"/>
        <v>0</v>
      </c>
      <c r="I51" s="52">
        <f t="shared" si="2"/>
        <v>0</v>
      </c>
      <c r="J51" s="181"/>
      <c r="K51" s="92"/>
      <c r="M51" s="106"/>
      <c r="N51" s="91"/>
      <c r="P51" s="118"/>
      <c r="Q51" s="119"/>
      <c r="R51" s="113"/>
      <c r="S51" s="91"/>
      <c r="T51" s="132"/>
      <c r="U51" s="40"/>
      <c r="V51" s="137" t="s">
        <v>58</v>
      </c>
      <c r="W51" s="138" t="s">
        <v>48</v>
      </c>
      <c r="X51" s="138" t="s">
        <v>58</v>
      </c>
      <c r="Y51" s="138">
        <v>69</v>
      </c>
      <c r="Z51" s="225" t="s">
        <v>50</v>
      </c>
      <c r="AA51" s="227" t="s">
        <v>50</v>
      </c>
      <c r="AC51" s="91"/>
      <c r="AD51" s="144"/>
      <c r="AE51" s="144"/>
    </row>
    <row r="52" spans="1:31" x14ac:dyDescent="0.35">
      <c r="A52" s="234" t="s">
        <v>149</v>
      </c>
      <c r="B52" s="58" t="s">
        <v>150</v>
      </c>
      <c r="C52" s="115" t="s">
        <v>56</v>
      </c>
      <c r="D52" s="179" t="s">
        <v>151</v>
      </c>
      <c r="E52" s="151"/>
      <c r="F52" s="189">
        <v>4034</v>
      </c>
      <c r="G52" s="65">
        <f t="shared" si="0"/>
        <v>4034</v>
      </c>
      <c r="H52" s="53">
        <f t="shared" si="1"/>
        <v>0</v>
      </c>
      <c r="I52" s="52">
        <f t="shared" si="2"/>
        <v>0</v>
      </c>
      <c r="J52" s="181"/>
      <c r="K52" s="92"/>
      <c r="M52" s="106"/>
      <c r="N52" s="91"/>
      <c r="P52" s="118"/>
      <c r="Q52" s="119"/>
      <c r="R52" s="113"/>
      <c r="S52" s="91"/>
      <c r="T52" s="132"/>
      <c r="U52" s="40"/>
      <c r="V52" s="137" t="s">
        <v>49</v>
      </c>
      <c r="W52" s="138" t="s">
        <v>48</v>
      </c>
      <c r="X52" s="138" t="s">
        <v>58</v>
      </c>
      <c r="Y52" s="138">
        <v>70</v>
      </c>
      <c r="Z52" s="225" t="s">
        <v>50</v>
      </c>
      <c r="AA52" s="227" t="s">
        <v>50</v>
      </c>
      <c r="AC52" s="91"/>
      <c r="AD52" s="144"/>
      <c r="AE52" s="144"/>
    </row>
    <row r="53" spans="1:31" x14ac:dyDescent="0.35">
      <c r="A53" s="234" t="s">
        <v>152</v>
      </c>
      <c r="B53" s="58" t="s">
        <v>153</v>
      </c>
      <c r="C53" s="115" t="s">
        <v>56</v>
      </c>
      <c r="D53" s="179" t="s">
        <v>154</v>
      </c>
      <c r="E53" s="151"/>
      <c r="F53" s="189">
        <v>4093</v>
      </c>
      <c r="G53" s="65">
        <f t="shared" si="0"/>
        <v>4093</v>
      </c>
      <c r="H53" s="53">
        <f t="shared" si="1"/>
        <v>0</v>
      </c>
      <c r="I53" s="52">
        <f t="shared" si="2"/>
        <v>0</v>
      </c>
      <c r="J53" s="181"/>
      <c r="K53" s="92"/>
      <c r="M53" s="106"/>
      <c r="N53" s="91"/>
      <c r="P53" s="118"/>
      <c r="Q53" s="119"/>
      <c r="R53" s="113"/>
      <c r="S53" s="91"/>
      <c r="T53" s="132"/>
      <c r="U53" s="40"/>
      <c r="V53" s="137" t="s">
        <v>58</v>
      </c>
      <c r="W53" s="138" t="s">
        <v>48</v>
      </c>
      <c r="X53" s="138" t="s">
        <v>58</v>
      </c>
      <c r="Y53" s="138">
        <v>70</v>
      </c>
      <c r="Z53" s="225" t="s">
        <v>50</v>
      </c>
      <c r="AA53" s="227" t="s">
        <v>50</v>
      </c>
      <c r="AC53" s="91"/>
      <c r="AD53" s="144"/>
      <c r="AE53" s="144"/>
    </row>
    <row r="54" spans="1:31" x14ac:dyDescent="0.35">
      <c r="A54" s="234" t="s">
        <v>155</v>
      </c>
      <c r="B54" s="58" t="s">
        <v>103</v>
      </c>
      <c r="C54" s="115" t="s">
        <v>56</v>
      </c>
      <c r="D54" s="179" t="s">
        <v>156</v>
      </c>
      <c r="E54" s="151"/>
      <c r="F54" s="189">
        <v>4600</v>
      </c>
      <c r="G54" s="65">
        <f t="shared" si="0"/>
        <v>4600</v>
      </c>
      <c r="H54" s="53">
        <f t="shared" si="1"/>
        <v>0</v>
      </c>
      <c r="I54" s="52">
        <f t="shared" si="2"/>
        <v>0</v>
      </c>
      <c r="J54" s="181"/>
      <c r="K54" s="92"/>
      <c r="M54" s="106"/>
      <c r="N54" s="91"/>
      <c r="P54" s="118"/>
      <c r="Q54" s="119"/>
      <c r="R54" s="113"/>
      <c r="S54" s="91"/>
      <c r="T54" s="132"/>
      <c r="U54" s="40"/>
      <c r="V54" s="137" t="s">
        <v>49</v>
      </c>
      <c r="W54" s="138" t="s">
        <v>48</v>
      </c>
      <c r="X54" s="138" t="s">
        <v>58</v>
      </c>
      <c r="Y54" s="138">
        <v>69</v>
      </c>
      <c r="Z54" s="225" t="s">
        <v>50</v>
      </c>
      <c r="AA54" s="227" t="s">
        <v>50</v>
      </c>
      <c r="AC54" s="91"/>
      <c r="AD54" s="144"/>
      <c r="AE54" s="144"/>
    </row>
    <row r="55" spans="1:31" x14ac:dyDescent="0.35">
      <c r="A55" s="234" t="s">
        <v>157</v>
      </c>
      <c r="B55" s="58" t="s">
        <v>55</v>
      </c>
      <c r="C55" s="115" t="s">
        <v>56</v>
      </c>
      <c r="D55" s="179" t="s">
        <v>158</v>
      </c>
      <c r="E55" s="151"/>
      <c r="F55" s="189">
        <v>5157</v>
      </c>
      <c r="G55" s="65">
        <f t="shared" si="0"/>
        <v>5157</v>
      </c>
      <c r="H55" s="53">
        <f t="shared" si="1"/>
        <v>0</v>
      </c>
      <c r="I55" s="52">
        <f t="shared" si="2"/>
        <v>0</v>
      </c>
      <c r="J55" s="181"/>
      <c r="K55" s="92"/>
      <c r="M55" s="106"/>
      <c r="N55" s="91"/>
      <c r="P55" s="118"/>
      <c r="Q55" s="119"/>
      <c r="R55" s="113"/>
      <c r="S55" s="91"/>
      <c r="T55" s="132"/>
      <c r="U55" s="40"/>
      <c r="V55" s="137" t="s">
        <v>58</v>
      </c>
      <c r="W55" s="138" t="s">
        <v>48</v>
      </c>
      <c r="X55" s="138" t="s">
        <v>58</v>
      </c>
      <c r="Y55" s="138">
        <v>70</v>
      </c>
      <c r="Z55" s="225" t="s">
        <v>50</v>
      </c>
      <c r="AA55" s="227" t="s">
        <v>50</v>
      </c>
      <c r="AC55" s="91"/>
      <c r="AD55" s="144"/>
      <c r="AE55" s="144"/>
    </row>
    <row r="56" spans="1:31" x14ac:dyDescent="0.35">
      <c r="A56" s="234" t="s">
        <v>159</v>
      </c>
      <c r="B56" s="58" t="s">
        <v>160</v>
      </c>
      <c r="C56" s="115" t="s">
        <v>45</v>
      </c>
      <c r="D56" s="179" t="s">
        <v>161</v>
      </c>
      <c r="E56" s="151"/>
      <c r="F56" s="189">
        <v>1897</v>
      </c>
      <c r="G56" s="65">
        <f t="shared" si="0"/>
        <v>1897</v>
      </c>
      <c r="H56" s="53">
        <f t="shared" si="1"/>
        <v>0</v>
      </c>
      <c r="I56" s="52">
        <f t="shared" si="2"/>
        <v>0</v>
      </c>
      <c r="J56" s="181"/>
      <c r="K56" s="92"/>
      <c r="M56" s="106"/>
      <c r="N56" s="91"/>
      <c r="P56" s="118"/>
      <c r="Q56" s="119"/>
      <c r="R56" s="113"/>
      <c r="S56" s="91"/>
      <c r="T56" s="132"/>
      <c r="U56" s="40"/>
      <c r="V56" s="137" t="s">
        <v>47</v>
      </c>
      <c r="W56" s="138" t="s">
        <v>48</v>
      </c>
      <c r="X56" s="138" t="s">
        <v>49</v>
      </c>
      <c r="Y56" s="138">
        <v>71</v>
      </c>
      <c r="Z56" s="225" t="s">
        <v>50</v>
      </c>
      <c r="AA56" s="227" t="s">
        <v>62</v>
      </c>
      <c r="AC56" s="91"/>
      <c r="AD56" s="144"/>
      <c r="AE56" s="144"/>
    </row>
    <row r="57" spans="1:31" x14ac:dyDescent="0.35">
      <c r="A57" s="234" t="s">
        <v>162</v>
      </c>
      <c r="B57" s="58" t="s">
        <v>67</v>
      </c>
      <c r="C57" s="115" t="s">
        <v>45</v>
      </c>
      <c r="D57" s="179" t="s">
        <v>163</v>
      </c>
      <c r="E57" s="151"/>
      <c r="F57" s="189">
        <v>1951</v>
      </c>
      <c r="G57" s="65">
        <f t="shared" si="0"/>
        <v>1951</v>
      </c>
      <c r="H57" s="53">
        <f t="shared" si="1"/>
        <v>0</v>
      </c>
      <c r="I57" s="52">
        <f t="shared" si="2"/>
        <v>0</v>
      </c>
      <c r="J57" s="181"/>
      <c r="K57" s="92"/>
      <c r="M57" s="106"/>
      <c r="N57" s="91"/>
      <c r="P57" s="118"/>
      <c r="Q57" s="119"/>
      <c r="R57" s="113"/>
      <c r="S57" s="91"/>
      <c r="T57" s="132"/>
      <c r="U57" s="40"/>
      <c r="V57" s="137" t="s">
        <v>47</v>
      </c>
      <c r="W57" s="138" t="s">
        <v>48</v>
      </c>
      <c r="X57" s="138" t="s">
        <v>49</v>
      </c>
      <c r="Y57" s="138">
        <v>71</v>
      </c>
      <c r="Z57" s="225" t="s">
        <v>50</v>
      </c>
      <c r="AA57" s="227" t="s">
        <v>62</v>
      </c>
      <c r="AC57" s="91"/>
      <c r="AD57" s="144"/>
      <c r="AE57" s="144"/>
    </row>
    <row r="58" spans="1:31" x14ac:dyDescent="0.35">
      <c r="A58" s="234" t="s">
        <v>164</v>
      </c>
      <c r="B58" s="58" t="s">
        <v>165</v>
      </c>
      <c r="C58" s="115" t="s">
        <v>45</v>
      </c>
      <c r="D58" s="179" t="s">
        <v>166</v>
      </c>
      <c r="E58" s="151"/>
      <c r="F58" s="189">
        <v>2122</v>
      </c>
      <c r="G58" s="65">
        <f t="shared" si="0"/>
        <v>2122</v>
      </c>
      <c r="H58" s="53">
        <f t="shared" si="1"/>
        <v>0</v>
      </c>
      <c r="I58" s="52">
        <f t="shared" si="2"/>
        <v>0</v>
      </c>
      <c r="J58" s="181"/>
      <c r="K58" s="92"/>
      <c r="M58" s="106"/>
      <c r="N58" s="91"/>
      <c r="P58" s="118"/>
      <c r="Q58" s="119"/>
      <c r="R58" s="113"/>
      <c r="S58" s="91"/>
      <c r="T58" s="132"/>
      <c r="U58" s="40"/>
      <c r="V58" s="137" t="s">
        <v>47</v>
      </c>
      <c r="W58" s="138" t="s">
        <v>48</v>
      </c>
      <c r="X58" s="138" t="s">
        <v>49</v>
      </c>
      <c r="Y58" s="138">
        <v>71</v>
      </c>
      <c r="Z58" s="225" t="s">
        <v>50</v>
      </c>
      <c r="AA58" s="227" t="s">
        <v>50</v>
      </c>
      <c r="AC58" s="91"/>
      <c r="AD58" s="144"/>
      <c r="AE58" s="144"/>
    </row>
    <row r="59" spans="1:31" x14ac:dyDescent="0.35">
      <c r="A59" s="234" t="s">
        <v>167</v>
      </c>
      <c r="B59" s="58" t="s">
        <v>168</v>
      </c>
      <c r="C59" s="115" t="s">
        <v>56</v>
      </c>
      <c r="D59" s="179" t="s">
        <v>169</v>
      </c>
      <c r="E59" s="151"/>
      <c r="F59" s="189">
        <v>2357</v>
      </c>
      <c r="G59" s="65">
        <f t="shared" si="0"/>
        <v>2357</v>
      </c>
      <c r="H59" s="53">
        <f t="shared" si="1"/>
        <v>0</v>
      </c>
      <c r="I59" s="52">
        <f t="shared" si="2"/>
        <v>0</v>
      </c>
      <c r="J59" s="181"/>
      <c r="K59" s="92"/>
      <c r="M59" s="106"/>
      <c r="N59" s="91"/>
      <c r="P59" s="118"/>
      <c r="Q59" s="119"/>
      <c r="R59" s="113"/>
      <c r="S59" s="91"/>
      <c r="T59" s="132"/>
      <c r="U59" s="40"/>
      <c r="V59" s="137" t="s">
        <v>58</v>
      </c>
      <c r="W59" s="138" t="s">
        <v>48</v>
      </c>
      <c r="X59" s="138" t="s">
        <v>58</v>
      </c>
      <c r="Y59" s="138">
        <v>69</v>
      </c>
      <c r="Z59" s="225" t="s">
        <v>50</v>
      </c>
      <c r="AA59" s="227" t="s">
        <v>50</v>
      </c>
      <c r="AC59" s="91"/>
      <c r="AD59" s="144"/>
      <c r="AE59" s="144"/>
    </row>
    <row r="60" spans="1:31" x14ac:dyDescent="0.35">
      <c r="A60" s="234" t="s">
        <v>170</v>
      </c>
      <c r="B60" s="58" t="s">
        <v>171</v>
      </c>
      <c r="C60" s="115" t="s">
        <v>56</v>
      </c>
      <c r="D60" s="179" t="s">
        <v>172</v>
      </c>
      <c r="E60" s="151"/>
      <c r="F60" s="189">
        <v>2271</v>
      </c>
      <c r="G60" s="65">
        <f t="shared" si="0"/>
        <v>2271</v>
      </c>
      <c r="H60" s="53">
        <f t="shared" si="1"/>
        <v>0</v>
      </c>
      <c r="I60" s="52">
        <f t="shared" si="2"/>
        <v>0</v>
      </c>
      <c r="J60" s="181"/>
      <c r="K60" s="92"/>
      <c r="M60" s="106"/>
      <c r="N60" s="91"/>
      <c r="P60" s="118"/>
      <c r="Q60" s="119"/>
      <c r="R60" s="113"/>
      <c r="S60" s="91"/>
      <c r="T60" s="132"/>
      <c r="U60" s="40"/>
      <c r="V60" s="137" t="s">
        <v>49</v>
      </c>
      <c r="W60" s="138" t="s">
        <v>48</v>
      </c>
      <c r="X60" s="138" t="s">
        <v>58</v>
      </c>
      <c r="Y60" s="138">
        <v>69</v>
      </c>
      <c r="Z60" s="225" t="s">
        <v>50</v>
      </c>
      <c r="AA60" s="227" t="s">
        <v>50</v>
      </c>
      <c r="AC60" s="91"/>
      <c r="AD60" s="144"/>
      <c r="AE60" s="144"/>
    </row>
    <row r="61" spans="1:31" x14ac:dyDescent="0.35">
      <c r="A61" s="234" t="s">
        <v>173</v>
      </c>
      <c r="B61" s="58" t="s">
        <v>174</v>
      </c>
      <c r="C61" s="115" t="s">
        <v>56</v>
      </c>
      <c r="D61" s="179" t="s">
        <v>175</v>
      </c>
      <c r="E61" s="151"/>
      <c r="F61" s="189">
        <v>2602</v>
      </c>
      <c r="G61" s="65">
        <f t="shared" si="0"/>
        <v>2602</v>
      </c>
      <c r="H61" s="53">
        <f t="shared" si="1"/>
        <v>0</v>
      </c>
      <c r="I61" s="52">
        <f t="shared" si="2"/>
        <v>0</v>
      </c>
      <c r="J61" s="181"/>
      <c r="K61" s="92"/>
      <c r="M61" s="106"/>
      <c r="N61" s="91"/>
      <c r="P61" s="118"/>
      <c r="Q61" s="119"/>
      <c r="R61" s="113"/>
      <c r="S61" s="91"/>
      <c r="T61" s="132"/>
      <c r="U61" s="40"/>
      <c r="V61" s="137" t="s">
        <v>49</v>
      </c>
      <c r="W61" s="138" t="s">
        <v>48</v>
      </c>
      <c r="X61" s="138" t="s">
        <v>58</v>
      </c>
      <c r="Y61" s="138">
        <v>69</v>
      </c>
      <c r="Z61" s="225" t="s">
        <v>50</v>
      </c>
      <c r="AA61" s="227" t="s">
        <v>50</v>
      </c>
      <c r="AC61" s="91"/>
      <c r="AD61" s="144"/>
      <c r="AE61" s="144"/>
    </row>
    <row r="62" spans="1:31" x14ac:dyDescent="0.35">
      <c r="A62" s="234" t="s">
        <v>176</v>
      </c>
      <c r="B62" s="58" t="s">
        <v>82</v>
      </c>
      <c r="C62" s="115" t="s">
        <v>45</v>
      </c>
      <c r="D62" s="179" t="s">
        <v>177</v>
      </c>
      <c r="E62" s="151"/>
      <c r="F62" s="189">
        <v>2902</v>
      </c>
      <c r="G62" s="65">
        <f t="shared" si="0"/>
        <v>2902</v>
      </c>
      <c r="H62" s="53">
        <f t="shared" si="1"/>
        <v>0</v>
      </c>
      <c r="I62" s="52">
        <f t="shared" si="2"/>
        <v>0</v>
      </c>
      <c r="J62" s="181"/>
      <c r="K62" s="92"/>
      <c r="M62" s="106"/>
      <c r="N62" s="91"/>
      <c r="P62" s="118"/>
      <c r="Q62" s="119"/>
      <c r="R62" s="113"/>
      <c r="S62" s="91"/>
      <c r="T62" s="132"/>
      <c r="U62" s="40"/>
      <c r="V62" s="137" t="s">
        <v>47</v>
      </c>
      <c r="W62" s="138" t="s">
        <v>48</v>
      </c>
      <c r="X62" s="138" t="s">
        <v>49</v>
      </c>
      <c r="Y62" s="138">
        <v>72</v>
      </c>
      <c r="Z62" s="225" t="s">
        <v>50</v>
      </c>
      <c r="AA62" s="227" t="s">
        <v>50</v>
      </c>
      <c r="AC62" s="91"/>
      <c r="AD62" s="144"/>
      <c r="AE62" s="144"/>
    </row>
    <row r="63" spans="1:31" x14ac:dyDescent="0.35">
      <c r="A63" s="234" t="s">
        <v>178</v>
      </c>
      <c r="B63" s="58" t="s">
        <v>179</v>
      </c>
      <c r="C63" s="115" t="s">
        <v>56</v>
      </c>
      <c r="D63" s="179" t="s">
        <v>180</v>
      </c>
      <c r="E63" s="151"/>
      <c r="F63" s="189">
        <v>2919</v>
      </c>
      <c r="G63" s="65">
        <f t="shared" si="0"/>
        <v>2919</v>
      </c>
      <c r="H63" s="53">
        <f t="shared" si="1"/>
        <v>0</v>
      </c>
      <c r="I63" s="52">
        <f t="shared" si="2"/>
        <v>0</v>
      </c>
      <c r="J63" s="181"/>
      <c r="K63" s="92"/>
      <c r="M63" s="106"/>
      <c r="N63" s="91"/>
      <c r="P63" s="118"/>
      <c r="Q63" s="119"/>
      <c r="R63" s="113"/>
      <c r="S63" s="91"/>
      <c r="T63" s="132"/>
      <c r="U63" s="40"/>
      <c r="V63" s="137" t="s">
        <v>58</v>
      </c>
      <c r="W63" s="138" t="s">
        <v>48</v>
      </c>
      <c r="X63" s="138" t="s">
        <v>58</v>
      </c>
      <c r="Y63" s="138">
        <v>69</v>
      </c>
      <c r="Z63" s="225" t="s">
        <v>50</v>
      </c>
      <c r="AA63" s="227" t="s">
        <v>50</v>
      </c>
      <c r="AC63" s="91"/>
      <c r="AD63" s="144"/>
      <c r="AE63" s="144"/>
    </row>
    <row r="64" spans="1:31" x14ac:dyDescent="0.35">
      <c r="A64" s="234" t="s">
        <v>181</v>
      </c>
      <c r="B64" s="58" t="s">
        <v>182</v>
      </c>
      <c r="C64" s="115" t="s">
        <v>56</v>
      </c>
      <c r="D64" s="179" t="s">
        <v>183</v>
      </c>
      <c r="E64" s="151"/>
      <c r="F64" s="189">
        <v>2957</v>
      </c>
      <c r="G64" s="65">
        <f t="shared" si="0"/>
        <v>2957</v>
      </c>
      <c r="H64" s="53">
        <f t="shared" si="1"/>
        <v>0</v>
      </c>
      <c r="I64" s="52">
        <f t="shared" si="2"/>
        <v>0</v>
      </c>
      <c r="J64" s="181"/>
      <c r="K64" s="92"/>
      <c r="M64" s="106"/>
      <c r="N64" s="91"/>
      <c r="P64" s="118"/>
      <c r="Q64" s="119"/>
      <c r="R64" s="113"/>
      <c r="S64" s="91"/>
      <c r="T64" s="132"/>
      <c r="U64" s="40"/>
      <c r="V64" s="137" t="s">
        <v>47</v>
      </c>
      <c r="W64" s="138" t="s">
        <v>48</v>
      </c>
      <c r="X64" s="138" t="s">
        <v>58</v>
      </c>
      <c r="Y64" s="138">
        <v>69</v>
      </c>
      <c r="Z64" s="225" t="s">
        <v>50</v>
      </c>
      <c r="AA64" s="227" t="s">
        <v>50</v>
      </c>
      <c r="AC64" s="91"/>
      <c r="AD64" s="144"/>
      <c r="AE64" s="144"/>
    </row>
    <row r="65" spans="1:31" x14ac:dyDescent="0.35">
      <c r="A65" s="234" t="s">
        <v>184</v>
      </c>
      <c r="B65" s="58" t="s">
        <v>185</v>
      </c>
      <c r="C65" s="115" t="s">
        <v>56</v>
      </c>
      <c r="D65" s="179" t="s">
        <v>186</v>
      </c>
      <c r="E65" s="151"/>
      <c r="F65" s="189">
        <v>3250</v>
      </c>
      <c r="G65" s="65">
        <f t="shared" si="0"/>
        <v>3250</v>
      </c>
      <c r="H65" s="53">
        <f t="shared" si="1"/>
        <v>0</v>
      </c>
      <c r="I65" s="52">
        <f t="shared" si="2"/>
        <v>0</v>
      </c>
      <c r="J65" s="181"/>
      <c r="K65" s="92"/>
      <c r="M65" s="106"/>
      <c r="N65" s="91"/>
      <c r="P65" s="118"/>
      <c r="Q65" s="119"/>
      <c r="R65" s="113"/>
      <c r="S65" s="91"/>
      <c r="T65" s="132"/>
      <c r="U65" s="40"/>
      <c r="V65" s="137" t="s">
        <v>49</v>
      </c>
      <c r="W65" s="138" t="s">
        <v>48</v>
      </c>
      <c r="X65" s="138" t="s">
        <v>58</v>
      </c>
      <c r="Y65" s="138">
        <v>69</v>
      </c>
      <c r="Z65" s="225" t="s">
        <v>50</v>
      </c>
      <c r="AA65" s="227" t="s">
        <v>50</v>
      </c>
      <c r="AC65" s="91"/>
      <c r="AD65" s="144"/>
      <c r="AE65" s="144"/>
    </row>
    <row r="66" spans="1:31" x14ac:dyDescent="0.35">
      <c r="A66" s="234" t="s">
        <v>187</v>
      </c>
      <c r="B66" s="58" t="s">
        <v>130</v>
      </c>
      <c r="C66" s="115" t="s">
        <v>56</v>
      </c>
      <c r="D66" s="179" t="s">
        <v>188</v>
      </c>
      <c r="E66" s="151"/>
      <c r="F66" s="189">
        <v>3436</v>
      </c>
      <c r="G66" s="65">
        <f t="shared" si="0"/>
        <v>3436</v>
      </c>
      <c r="H66" s="53">
        <f t="shared" si="1"/>
        <v>0</v>
      </c>
      <c r="I66" s="52">
        <f t="shared" si="2"/>
        <v>0</v>
      </c>
      <c r="J66" s="181"/>
      <c r="K66" s="92"/>
      <c r="M66" s="106"/>
      <c r="N66" s="91"/>
      <c r="P66" s="118"/>
      <c r="Q66" s="119"/>
      <c r="R66" s="113"/>
      <c r="S66" s="91"/>
      <c r="T66" s="132"/>
      <c r="U66" s="40"/>
      <c r="V66" s="137" t="s">
        <v>49</v>
      </c>
      <c r="W66" s="138" t="s">
        <v>48</v>
      </c>
      <c r="X66" s="138" t="s">
        <v>58</v>
      </c>
      <c r="Y66" s="138">
        <v>69</v>
      </c>
      <c r="Z66" s="225" t="s">
        <v>50</v>
      </c>
      <c r="AA66" s="227" t="s">
        <v>50</v>
      </c>
      <c r="AC66" s="91"/>
      <c r="AD66" s="144"/>
      <c r="AE66" s="144"/>
    </row>
    <row r="67" spans="1:31" x14ac:dyDescent="0.35">
      <c r="A67" s="234" t="s">
        <v>189</v>
      </c>
      <c r="B67" s="58" t="s">
        <v>190</v>
      </c>
      <c r="C67" s="115" t="s">
        <v>56</v>
      </c>
      <c r="D67" s="179" t="s">
        <v>191</v>
      </c>
      <c r="E67" s="151"/>
      <c r="F67" s="189">
        <v>2442</v>
      </c>
      <c r="G67" s="65">
        <f t="shared" si="0"/>
        <v>2442</v>
      </c>
      <c r="H67" s="53">
        <f t="shared" si="1"/>
        <v>0</v>
      </c>
      <c r="I67" s="52">
        <f t="shared" si="2"/>
        <v>0</v>
      </c>
      <c r="J67" s="181"/>
      <c r="K67" s="92"/>
      <c r="M67" s="106"/>
      <c r="N67" s="91"/>
      <c r="P67" s="118"/>
      <c r="Q67" s="119"/>
      <c r="R67" s="113"/>
      <c r="S67" s="91"/>
      <c r="T67" s="132"/>
      <c r="U67" s="40"/>
      <c r="V67" s="137" t="s">
        <v>62</v>
      </c>
      <c r="W67" s="138" t="s">
        <v>62</v>
      </c>
      <c r="X67" s="138" t="s">
        <v>62</v>
      </c>
      <c r="Y67" s="138" t="s">
        <v>62</v>
      </c>
      <c r="Z67" s="225" t="s">
        <v>62</v>
      </c>
      <c r="AA67" s="227" t="s">
        <v>62</v>
      </c>
      <c r="AC67" s="91"/>
      <c r="AD67" s="144"/>
      <c r="AE67" s="144"/>
    </row>
    <row r="68" spans="1:31" x14ac:dyDescent="0.35">
      <c r="A68" s="234" t="s">
        <v>192</v>
      </c>
      <c r="B68" s="58" t="s">
        <v>82</v>
      </c>
      <c r="C68" s="115" t="s">
        <v>56</v>
      </c>
      <c r="D68" s="179" t="s">
        <v>193</v>
      </c>
      <c r="E68" s="151"/>
      <c r="F68" s="189">
        <v>3305</v>
      </c>
      <c r="G68" s="65">
        <f t="shared" si="0"/>
        <v>3305</v>
      </c>
      <c r="H68" s="53">
        <f t="shared" si="1"/>
        <v>0</v>
      </c>
      <c r="I68" s="52">
        <f t="shared" si="2"/>
        <v>0</v>
      </c>
      <c r="J68" s="181"/>
      <c r="K68" s="92"/>
      <c r="M68" s="106"/>
      <c r="N68" s="91"/>
      <c r="P68" s="118"/>
      <c r="Q68" s="119"/>
      <c r="R68" s="113"/>
      <c r="S68" s="91"/>
      <c r="T68" s="132"/>
      <c r="U68" s="40"/>
      <c r="V68" s="137" t="s">
        <v>47</v>
      </c>
      <c r="W68" s="138" t="s">
        <v>48</v>
      </c>
      <c r="X68" s="138" t="s">
        <v>58</v>
      </c>
      <c r="Y68" s="138">
        <v>69</v>
      </c>
      <c r="Z68" s="225" t="s">
        <v>50</v>
      </c>
      <c r="AA68" s="227" t="s">
        <v>50</v>
      </c>
      <c r="AC68" s="91"/>
      <c r="AD68" s="144"/>
      <c r="AE68" s="144"/>
    </row>
    <row r="69" spans="1:31" x14ac:dyDescent="0.35">
      <c r="A69" s="234" t="s">
        <v>194</v>
      </c>
      <c r="B69" s="58" t="s">
        <v>195</v>
      </c>
      <c r="C69" s="115" t="s">
        <v>56</v>
      </c>
      <c r="D69" s="179" t="s">
        <v>196</v>
      </c>
      <c r="E69" s="151"/>
      <c r="F69" s="189">
        <v>3400</v>
      </c>
      <c r="G69" s="65">
        <f t="shared" si="0"/>
        <v>3400</v>
      </c>
      <c r="H69" s="53">
        <f t="shared" si="1"/>
        <v>0</v>
      </c>
      <c r="I69" s="52">
        <f t="shared" si="2"/>
        <v>0</v>
      </c>
      <c r="J69" s="181"/>
      <c r="K69" s="92"/>
      <c r="M69" s="106"/>
      <c r="N69" s="91"/>
      <c r="P69" s="118"/>
      <c r="Q69" s="119"/>
      <c r="R69" s="113"/>
      <c r="S69" s="91"/>
      <c r="T69" s="132"/>
      <c r="U69" s="40"/>
      <c r="V69" s="137" t="s">
        <v>47</v>
      </c>
      <c r="W69" s="138" t="s">
        <v>48</v>
      </c>
      <c r="X69" s="138" t="s">
        <v>58</v>
      </c>
      <c r="Y69" s="138">
        <v>69</v>
      </c>
      <c r="Z69" s="225" t="s">
        <v>50</v>
      </c>
      <c r="AA69" s="227" t="s">
        <v>50</v>
      </c>
      <c r="AC69" s="91"/>
      <c r="AD69" s="144"/>
      <c r="AE69" s="144"/>
    </row>
    <row r="70" spans="1:31" x14ac:dyDescent="0.35">
      <c r="A70" s="234" t="s">
        <v>197</v>
      </c>
      <c r="B70" s="58" t="s">
        <v>198</v>
      </c>
      <c r="C70" s="115" t="s">
        <v>56</v>
      </c>
      <c r="D70" s="179" t="s">
        <v>199</v>
      </c>
      <c r="E70" s="151"/>
      <c r="F70" s="189">
        <v>3567</v>
      </c>
      <c r="G70" s="65">
        <f t="shared" si="0"/>
        <v>3567</v>
      </c>
      <c r="H70" s="53">
        <f t="shared" si="1"/>
        <v>0</v>
      </c>
      <c r="I70" s="52">
        <f t="shared" si="2"/>
        <v>0</v>
      </c>
      <c r="J70" s="181"/>
      <c r="K70" s="92"/>
      <c r="M70" s="106"/>
      <c r="N70" s="91"/>
      <c r="P70" s="118"/>
      <c r="Q70" s="119"/>
      <c r="R70" s="113"/>
      <c r="S70" s="91"/>
      <c r="T70" s="132"/>
      <c r="U70" s="40"/>
      <c r="V70" s="137" t="s">
        <v>49</v>
      </c>
      <c r="W70" s="138" t="s">
        <v>48</v>
      </c>
      <c r="X70" s="138" t="s">
        <v>58</v>
      </c>
      <c r="Y70" s="138">
        <v>69</v>
      </c>
      <c r="Z70" s="225" t="s">
        <v>50</v>
      </c>
      <c r="AA70" s="227" t="s">
        <v>50</v>
      </c>
      <c r="AC70" s="91"/>
      <c r="AD70" s="144"/>
      <c r="AE70" s="144"/>
    </row>
    <row r="71" spans="1:31" x14ac:dyDescent="0.35">
      <c r="A71" s="234" t="s">
        <v>200</v>
      </c>
      <c r="B71" s="58" t="s">
        <v>201</v>
      </c>
      <c r="C71" s="115" t="s">
        <v>56</v>
      </c>
      <c r="D71" s="179" t="s">
        <v>202</v>
      </c>
      <c r="E71" s="151"/>
      <c r="F71" s="189">
        <v>3942</v>
      </c>
      <c r="G71" s="65">
        <f t="shared" si="0"/>
        <v>3942</v>
      </c>
      <c r="H71" s="53">
        <f t="shared" si="1"/>
        <v>0</v>
      </c>
      <c r="I71" s="52">
        <f t="shared" si="2"/>
        <v>0</v>
      </c>
      <c r="J71" s="181"/>
      <c r="K71" s="92"/>
      <c r="M71" s="106"/>
      <c r="N71" s="91"/>
      <c r="P71" s="118"/>
      <c r="Q71" s="119"/>
      <c r="R71" s="113"/>
      <c r="S71" s="91"/>
      <c r="T71" s="132"/>
      <c r="U71" s="40"/>
      <c r="V71" s="137" t="s">
        <v>49</v>
      </c>
      <c r="W71" s="138" t="s">
        <v>48</v>
      </c>
      <c r="X71" s="138" t="s">
        <v>58</v>
      </c>
      <c r="Y71" s="138">
        <v>70</v>
      </c>
      <c r="Z71" s="225" t="s">
        <v>50</v>
      </c>
      <c r="AA71" s="227" t="s">
        <v>50</v>
      </c>
      <c r="AC71" s="91"/>
      <c r="AD71" s="144"/>
      <c r="AE71" s="144"/>
    </row>
    <row r="72" spans="1:31" x14ac:dyDescent="0.35">
      <c r="A72" s="234" t="s">
        <v>203</v>
      </c>
      <c r="B72" s="58" t="s">
        <v>125</v>
      </c>
      <c r="C72" s="115" t="s">
        <v>45</v>
      </c>
      <c r="D72" s="179" t="s">
        <v>204</v>
      </c>
      <c r="E72" s="151"/>
      <c r="F72" s="189">
        <v>3821</v>
      </c>
      <c r="G72" s="65">
        <f t="shared" si="0"/>
        <v>3821</v>
      </c>
      <c r="H72" s="53">
        <f t="shared" si="1"/>
        <v>0</v>
      </c>
      <c r="I72" s="52">
        <f t="shared" si="2"/>
        <v>0</v>
      </c>
      <c r="J72" s="181"/>
      <c r="K72" s="92"/>
      <c r="M72" s="106"/>
      <c r="N72" s="91"/>
      <c r="P72" s="118"/>
      <c r="Q72" s="119"/>
      <c r="R72" s="113"/>
      <c r="S72" s="91"/>
      <c r="T72" s="132"/>
      <c r="U72" s="40"/>
      <c r="V72" s="137" t="s">
        <v>47</v>
      </c>
      <c r="W72" s="138" t="s">
        <v>48</v>
      </c>
      <c r="X72" s="138" t="s">
        <v>49</v>
      </c>
      <c r="Y72" s="138">
        <v>72</v>
      </c>
      <c r="Z72" s="225" t="s">
        <v>50</v>
      </c>
      <c r="AA72" s="227" t="s">
        <v>50</v>
      </c>
      <c r="AC72" s="91"/>
      <c r="AD72" s="144"/>
      <c r="AE72" s="144"/>
    </row>
    <row r="73" spans="1:31" x14ac:dyDescent="0.35">
      <c r="A73" s="234" t="s">
        <v>205</v>
      </c>
      <c r="B73" s="58" t="s">
        <v>97</v>
      </c>
      <c r="C73" s="115" t="s">
        <v>56</v>
      </c>
      <c r="D73" s="179" t="s">
        <v>206</v>
      </c>
      <c r="E73" s="151"/>
      <c r="F73" s="189">
        <v>4116</v>
      </c>
      <c r="G73" s="65">
        <f t="shared" si="0"/>
        <v>4116</v>
      </c>
      <c r="H73" s="53">
        <f t="shared" si="1"/>
        <v>0</v>
      </c>
      <c r="I73" s="52">
        <f t="shared" si="2"/>
        <v>0</v>
      </c>
      <c r="J73" s="181"/>
      <c r="K73" s="92"/>
      <c r="M73" s="106"/>
      <c r="N73" s="91"/>
      <c r="P73" s="118"/>
      <c r="Q73" s="119"/>
      <c r="R73" s="113"/>
      <c r="S73" s="91"/>
      <c r="T73" s="132"/>
      <c r="U73" s="40"/>
      <c r="V73" s="137" t="s">
        <v>58</v>
      </c>
      <c r="W73" s="138" t="s">
        <v>48</v>
      </c>
      <c r="X73" s="138" t="s">
        <v>58</v>
      </c>
      <c r="Y73" s="138">
        <v>69</v>
      </c>
      <c r="Z73" s="225" t="s">
        <v>50</v>
      </c>
      <c r="AA73" s="227" t="s">
        <v>50</v>
      </c>
      <c r="AC73" s="91"/>
      <c r="AD73" s="144"/>
      <c r="AE73" s="144"/>
    </row>
    <row r="74" spans="1:31" x14ac:dyDescent="0.35">
      <c r="A74" s="234" t="s">
        <v>207</v>
      </c>
      <c r="B74" s="58" t="s">
        <v>208</v>
      </c>
      <c r="C74" s="115" t="s">
        <v>56</v>
      </c>
      <c r="D74" s="179" t="s">
        <v>209</v>
      </c>
      <c r="E74" s="151"/>
      <c r="F74" s="189">
        <v>4261</v>
      </c>
      <c r="G74" s="65">
        <f t="shared" si="0"/>
        <v>4261</v>
      </c>
      <c r="H74" s="53">
        <f t="shared" si="1"/>
        <v>0</v>
      </c>
      <c r="I74" s="52">
        <f t="shared" si="2"/>
        <v>0</v>
      </c>
      <c r="J74" s="181"/>
      <c r="K74" s="92"/>
      <c r="M74" s="106"/>
      <c r="N74" s="91"/>
      <c r="P74" s="118"/>
      <c r="Q74" s="119"/>
      <c r="R74" s="113"/>
      <c r="S74" s="91"/>
      <c r="T74" s="132"/>
      <c r="U74" s="40"/>
      <c r="V74" s="137" t="s">
        <v>49</v>
      </c>
      <c r="W74" s="138" t="s">
        <v>48</v>
      </c>
      <c r="X74" s="138" t="s">
        <v>58</v>
      </c>
      <c r="Y74" s="138">
        <v>69</v>
      </c>
      <c r="Z74" s="225" t="s">
        <v>50</v>
      </c>
      <c r="AA74" s="227" t="s">
        <v>50</v>
      </c>
      <c r="AC74" s="91"/>
      <c r="AD74" s="144"/>
      <c r="AE74" s="144"/>
    </row>
    <row r="75" spans="1:31" x14ac:dyDescent="0.35">
      <c r="A75" s="234" t="s">
        <v>210</v>
      </c>
      <c r="B75" s="58" t="s">
        <v>130</v>
      </c>
      <c r="C75" s="115" t="s">
        <v>56</v>
      </c>
      <c r="D75" s="179" t="s">
        <v>211</v>
      </c>
      <c r="E75" s="151"/>
      <c r="F75" s="189">
        <v>3630</v>
      </c>
      <c r="G75" s="65">
        <f t="shared" ref="G75:G131" si="3">(F75-F75*$E$12)</f>
        <v>3630</v>
      </c>
      <c r="H75" s="53">
        <f t="shared" ref="H75:H131" si="4">E75*F75</f>
        <v>0</v>
      </c>
      <c r="I75" s="52">
        <f t="shared" ref="I75:I131" si="5">E75*G75</f>
        <v>0</v>
      </c>
      <c r="J75" s="181"/>
      <c r="K75" s="92"/>
      <c r="M75" s="106"/>
      <c r="N75" s="91"/>
      <c r="P75" s="118"/>
      <c r="Q75" s="119"/>
      <c r="R75" s="113"/>
      <c r="S75" s="91"/>
      <c r="T75" s="132"/>
      <c r="U75" s="40"/>
      <c r="V75" s="137" t="s">
        <v>58</v>
      </c>
      <c r="W75" s="138" t="s">
        <v>48</v>
      </c>
      <c r="X75" s="138" t="s">
        <v>58</v>
      </c>
      <c r="Y75" s="138">
        <v>69</v>
      </c>
      <c r="Z75" s="225" t="s">
        <v>50</v>
      </c>
      <c r="AA75" s="227" t="s">
        <v>50</v>
      </c>
      <c r="AC75" s="91"/>
      <c r="AD75" s="144"/>
      <c r="AE75" s="144"/>
    </row>
    <row r="76" spans="1:31" x14ac:dyDescent="0.35">
      <c r="A76" s="234" t="s">
        <v>212</v>
      </c>
      <c r="B76" s="58" t="s">
        <v>52</v>
      </c>
      <c r="C76" s="115" t="s">
        <v>56</v>
      </c>
      <c r="D76" s="180" t="s">
        <v>213</v>
      </c>
      <c r="E76" s="151"/>
      <c r="F76" s="189">
        <v>4609</v>
      </c>
      <c r="G76" s="65">
        <f t="shared" si="3"/>
        <v>4609</v>
      </c>
      <c r="H76" s="53">
        <f t="shared" si="4"/>
        <v>0</v>
      </c>
      <c r="I76" s="52">
        <f t="shared" si="5"/>
        <v>0</v>
      </c>
      <c r="J76" s="181"/>
      <c r="K76" s="92"/>
      <c r="M76" s="106"/>
      <c r="N76" s="91"/>
      <c r="P76" s="118"/>
      <c r="Q76" s="119"/>
      <c r="R76" s="113"/>
      <c r="S76" s="91"/>
      <c r="T76" s="132"/>
      <c r="U76" s="40"/>
      <c r="V76" s="137" t="s">
        <v>58</v>
      </c>
      <c r="W76" s="138" t="s">
        <v>48</v>
      </c>
      <c r="X76" s="138" t="s">
        <v>58</v>
      </c>
      <c r="Y76" s="138">
        <v>70</v>
      </c>
      <c r="Z76" s="225" t="s">
        <v>50</v>
      </c>
      <c r="AA76" s="227" t="s">
        <v>50</v>
      </c>
      <c r="AC76" s="91"/>
      <c r="AD76" s="144"/>
      <c r="AE76" s="144"/>
    </row>
    <row r="77" spans="1:31" x14ac:dyDescent="0.35">
      <c r="A77" s="234" t="s">
        <v>214</v>
      </c>
      <c r="B77" s="58" t="s">
        <v>215</v>
      </c>
      <c r="C77" s="115" t="s">
        <v>56</v>
      </c>
      <c r="D77" s="179" t="s">
        <v>216</v>
      </c>
      <c r="E77" s="151"/>
      <c r="F77" s="189">
        <v>4799</v>
      </c>
      <c r="G77" s="65">
        <f t="shared" si="3"/>
        <v>4799</v>
      </c>
      <c r="H77" s="53">
        <f t="shared" si="4"/>
        <v>0</v>
      </c>
      <c r="I77" s="52">
        <f t="shared" si="5"/>
        <v>0</v>
      </c>
      <c r="J77" s="181"/>
      <c r="K77" s="92"/>
      <c r="M77" s="106"/>
      <c r="N77" s="91"/>
      <c r="P77" s="118"/>
      <c r="Q77" s="119"/>
      <c r="R77" s="113"/>
      <c r="S77" s="91"/>
      <c r="T77" s="132"/>
      <c r="U77" s="40"/>
      <c r="V77" s="137" t="s">
        <v>49</v>
      </c>
      <c r="W77" s="138" t="s">
        <v>48</v>
      </c>
      <c r="X77" s="138" t="s">
        <v>58</v>
      </c>
      <c r="Y77" s="138">
        <v>70</v>
      </c>
      <c r="Z77" s="225" t="s">
        <v>50</v>
      </c>
      <c r="AA77" s="227" t="s">
        <v>50</v>
      </c>
      <c r="AC77" s="91"/>
      <c r="AD77" s="144"/>
      <c r="AE77" s="144"/>
    </row>
    <row r="78" spans="1:31" x14ac:dyDescent="0.35">
      <c r="A78" s="234" t="s">
        <v>217</v>
      </c>
      <c r="B78" s="58" t="s">
        <v>79</v>
      </c>
      <c r="C78" s="115" t="s">
        <v>45</v>
      </c>
      <c r="D78" s="179" t="s">
        <v>218</v>
      </c>
      <c r="E78" s="151"/>
      <c r="F78" s="189">
        <v>2492</v>
      </c>
      <c r="G78" s="65">
        <f t="shared" si="3"/>
        <v>2492</v>
      </c>
      <c r="H78" s="53">
        <f t="shared" si="4"/>
        <v>0</v>
      </c>
      <c r="I78" s="52">
        <f t="shared" si="5"/>
        <v>0</v>
      </c>
      <c r="J78" s="181"/>
      <c r="K78" s="92"/>
      <c r="M78" s="106"/>
      <c r="N78" s="91"/>
      <c r="P78" s="118"/>
      <c r="Q78" s="119"/>
      <c r="R78" s="113"/>
      <c r="S78" s="91"/>
      <c r="T78" s="132"/>
      <c r="U78" s="40"/>
      <c r="V78" s="137" t="s">
        <v>47</v>
      </c>
      <c r="W78" s="138" t="s">
        <v>48</v>
      </c>
      <c r="X78" s="138" t="s">
        <v>49</v>
      </c>
      <c r="Y78" s="138">
        <v>71</v>
      </c>
      <c r="Z78" s="225" t="s">
        <v>50</v>
      </c>
      <c r="AA78" s="227" t="s">
        <v>50</v>
      </c>
      <c r="AC78" s="91"/>
      <c r="AD78" s="144"/>
      <c r="AE78" s="144"/>
    </row>
    <row r="79" spans="1:31" x14ac:dyDescent="0.35">
      <c r="A79" s="234" t="s">
        <v>219</v>
      </c>
      <c r="B79" s="58" t="s">
        <v>220</v>
      </c>
      <c r="C79" s="115" t="s">
        <v>56</v>
      </c>
      <c r="D79" s="179" t="s">
        <v>221</v>
      </c>
      <c r="E79" s="151"/>
      <c r="F79" s="189">
        <v>4776</v>
      </c>
      <c r="G79" s="65">
        <f t="shared" si="3"/>
        <v>4776</v>
      </c>
      <c r="H79" s="53">
        <f t="shared" si="4"/>
        <v>0</v>
      </c>
      <c r="I79" s="52">
        <f t="shared" si="5"/>
        <v>0</v>
      </c>
      <c r="J79" s="181"/>
      <c r="K79" s="92"/>
      <c r="M79" s="106"/>
      <c r="N79" s="91"/>
      <c r="P79" s="118"/>
      <c r="Q79" s="119"/>
      <c r="R79" s="113"/>
      <c r="S79" s="91"/>
      <c r="T79" s="132"/>
      <c r="U79" s="40"/>
      <c r="V79" s="137" t="s">
        <v>49</v>
      </c>
      <c r="W79" s="138" t="s">
        <v>48</v>
      </c>
      <c r="X79" s="138" t="s">
        <v>58</v>
      </c>
      <c r="Y79" s="138">
        <v>69</v>
      </c>
      <c r="Z79" s="225" t="s">
        <v>50</v>
      </c>
      <c r="AA79" s="227" t="s">
        <v>50</v>
      </c>
      <c r="AC79" s="91"/>
      <c r="AD79" s="144"/>
      <c r="AE79" s="144"/>
    </row>
    <row r="80" spans="1:31" x14ac:dyDescent="0.35">
      <c r="A80" s="234" t="s">
        <v>222</v>
      </c>
      <c r="B80" s="58" t="s">
        <v>110</v>
      </c>
      <c r="C80" s="115" t="s">
        <v>56</v>
      </c>
      <c r="D80" s="179" t="s">
        <v>223</v>
      </c>
      <c r="E80" s="151"/>
      <c r="F80" s="189">
        <v>4855</v>
      </c>
      <c r="G80" s="65">
        <f t="shared" si="3"/>
        <v>4855</v>
      </c>
      <c r="H80" s="53">
        <f t="shared" si="4"/>
        <v>0</v>
      </c>
      <c r="I80" s="52">
        <f t="shared" si="5"/>
        <v>0</v>
      </c>
      <c r="J80" s="181"/>
      <c r="K80" s="92"/>
      <c r="M80" s="106"/>
      <c r="N80" s="91"/>
      <c r="P80" s="118"/>
      <c r="Q80" s="119"/>
      <c r="R80" s="113"/>
      <c r="S80" s="91"/>
      <c r="T80" s="132"/>
      <c r="U80" s="40"/>
      <c r="V80" s="137" t="s">
        <v>49</v>
      </c>
      <c r="W80" s="138" t="s">
        <v>48</v>
      </c>
      <c r="X80" s="138" t="s">
        <v>58</v>
      </c>
      <c r="Y80" s="138">
        <v>70</v>
      </c>
      <c r="Z80" s="225" t="s">
        <v>50</v>
      </c>
      <c r="AA80" s="227" t="s">
        <v>50</v>
      </c>
      <c r="AC80" s="91"/>
      <c r="AD80" s="144"/>
      <c r="AE80" s="144"/>
    </row>
    <row r="81" spans="1:31" x14ac:dyDescent="0.35">
      <c r="A81" s="234" t="s">
        <v>224</v>
      </c>
      <c r="B81" s="58" t="s">
        <v>215</v>
      </c>
      <c r="C81" s="115" t="s">
        <v>56</v>
      </c>
      <c r="D81" s="179" t="s">
        <v>225</v>
      </c>
      <c r="E81" s="151"/>
      <c r="F81" s="189">
        <v>5002</v>
      </c>
      <c r="G81" s="65">
        <f t="shared" si="3"/>
        <v>5002</v>
      </c>
      <c r="H81" s="53">
        <f t="shared" si="4"/>
        <v>0</v>
      </c>
      <c r="I81" s="52">
        <f t="shared" si="5"/>
        <v>0</v>
      </c>
      <c r="J81" s="181"/>
      <c r="K81" s="92"/>
      <c r="M81" s="106"/>
      <c r="N81" s="91"/>
      <c r="P81" s="118"/>
      <c r="Q81" s="119"/>
      <c r="R81" s="113"/>
      <c r="S81" s="91"/>
      <c r="T81" s="132"/>
      <c r="U81" s="40"/>
      <c r="V81" s="137" t="s">
        <v>58</v>
      </c>
      <c r="W81" s="138" t="s">
        <v>48</v>
      </c>
      <c r="X81" s="138" t="s">
        <v>58</v>
      </c>
      <c r="Y81" s="138">
        <v>70</v>
      </c>
      <c r="Z81" s="225" t="s">
        <v>50</v>
      </c>
      <c r="AA81" s="227" t="s">
        <v>50</v>
      </c>
      <c r="AC81" s="91"/>
      <c r="AD81" s="144"/>
      <c r="AE81" s="144"/>
    </row>
    <row r="82" spans="1:31" x14ac:dyDescent="0.35">
      <c r="A82" s="234" t="s">
        <v>226</v>
      </c>
      <c r="B82" s="58" t="s">
        <v>227</v>
      </c>
      <c r="C82" s="115" t="s">
        <v>56</v>
      </c>
      <c r="D82" s="179" t="s">
        <v>228</v>
      </c>
      <c r="E82" s="151"/>
      <c r="F82" s="189">
        <v>5317</v>
      </c>
      <c r="G82" s="65">
        <f t="shared" si="3"/>
        <v>5317</v>
      </c>
      <c r="H82" s="53">
        <f t="shared" si="4"/>
        <v>0</v>
      </c>
      <c r="I82" s="52">
        <f t="shared" si="5"/>
        <v>0</v>
      </c>
      <c r="J82" s="181"/>
      <c r="K82" s="92"/>
      <c r="M82" s="106"/>
      <c r="N82" s="91"/>
      <c r="P82" s="118"/>
      <c r="Q82" s="119"/>
      <c r="R82" s="113"/>
      <c r="S82" s="91"/>
      <c r="T82" s="132"/>
      <c r="U82" s="40"/>
      <c r="V82" s="137" t="s">
        <v>58</v>
      </c>
      <c r="W82" s="138" t="s">
        <v>48</v>
      </c>
      <c r="X82" s="138" t="s">
        <v>58</v>
      </c>
      <c r="Y82" s="138">
        <v>70</v>
      </c>
      <c r="Z82" s="225" t="s">
        <v>50</v>
      </c>
      <c r="AA82" s="227" t="s">
        <v>50</v>
      </c>
      <c r="AC82" s="91"/>
      <c r="AD82" s="144"/>
      <c r="AE82" s="144"/>
    </row>
    <row r="83" spans="1:31" x14ac:dyDescent="0.35">
      <c r="A83" s="234" t="s">
        <v>229</v>
      </c>
      <c r="B83" s="58" t="s">
        <v>73</v>
      </c>
      <c r="C83" s="115" t="s">
        <v>45</v>
      </c>
      <c r="D83" s="179" t="s">
        <v>230</v>
      </c>
      <c r="E83" s="151"/>
      <c r="F83" s="189">
        <v>2605</v>
      </c>
      <c r="G83" s="65">
        <f t="shared" si="3"/>
        <v>2605</v>
      </c>
      <c r="H83" s="53">
        <f t="shared" si="4"/>
        <v>0</v>
      </c>
      <c r="I83" s="52">
        <f t="shared" si="5"/>
        <v>0</v>
      </c>
      <c r="J83" s="181"/>
      <c r="K83" s="92"/>
      <c r="M83" s="106"/>
      <c r="N83" s="91"/>
      <c r="P83" s="118"/>
      <c r="Q83" s="119"/>
      <c r="R83" s="113"/>
      <c r="S83" s="91"/>
      <c r="T83" s="132"/>
      <c r="U83" s="40"/>
      <c r="V83" s="137" t="s">
        <v>47</v>
      </c>
      <c r="W83" s="138" t="s">
        <v>48</v>
      </c>
      <c r="X83" s="138" t="s">
        <v>49</v>
      </c>
      <c r="Y83" s="138">
        <v>71</v>
      </c>
      <c r="Z83" s="225" t="s">
        <v>50</v>
      </c>
      <c r="AA83" s="227" t="s">
        <v>50</v>
      </c>
      <c r="AC83" s="91"/>
      <c r="AD83" s="144"/>
      <c r="AE83" s="144"/>
    </row>
    <row r="84" spans="1:31" x14ac:dyDescent="0.35">
      <c r="A84" s="234" t="s">
        <v>231</v>
      </c>
      <c r="B84" s="58" t="s">
        <v>190</v>
      </c>
      <c r="C84" s="115" t="s">
        <v>56</v>
      </c>
      <c r="D84" s="179" t="s">
        <v>232</v>
      </c>
      <c r="E84" s="151"/>
      <c r="F84" s="189">
        <v>2974</v>
      </c>
      <c r="G84" s="65">
        <f t="shared" si="3"/>
        <v>2974</v>
      </c>
      <c r="H84" s="53">
        <f t="shared" si="4"/>
        <v>0</v>
      </c>
      <c r="I84" s="52">
        <f t="shared" si="5"/>
        <v>0</v>
      </c>
      <c r="J84" s="181"/>
      <c r="K84" s="92"/>
      <c r="M84" s="106"/>
      <c r="N84" s="91"/>
      <c r="P84" s="118"/>
      <c r="Q84" s="119"/>
      <c r="R84" s="113"/>
      <c r="S84" s="91"/>
      <c r="T84" s="132"/>
      <c r="U84" s="40"/>
      <c r="V84" s="137" t="s">
        <v>49</v>
      </c>
      <c r="W84" s="138" t="s">
        <v>48</v>
      </c>
      <c r="X84" s="138" t="s">
        <v>58</v>
      </c>
      <c r="Y84" s="138">
        <v>69</v>
      </c>
      <c r="Z84" s="225" t="s">
        <v>50</v>
      </c>
      <c r="AA84" s="227" t="s">
        <v>50</v>
      </c>
      <c r="AC84" s="91"/>
      <c r="AD84" s="144"/>
      <c r="AE84" s="144"/>
    </row>
    <row r="85" spans="1:31" x14ac:dyDescent="0.35">
      <c r="A85" s="234" t="s">
        <v>233</v>
      </c>
      <c r="B85" s="58" t="s">
        <v>179</v>
      </c>
      <c r="C85" s="115" t="s">
        <v>56</v>
      </c>
      <c r="D85" s="179" t="s">
        <v>234</v>
      </c>
      <c r="E85" s="151"/>
      <c r="F85" s="189">
        <v>3115</v>
      </c>
      <c r="G85" s="65">
        <f t="shared" si="3"/>
        <v>3115</v>
      </c>
      <c r="H85" s="53">
        <f t="shared" si="4"/>
        <v>0</v>
      </c>
      <c r="I85" s="52">
        <f t="shared" si="5"/>
        <v>0</v>
      </c>
      <c r="J85" s="181"/>
      <c r="K85" s="92"/>
      <c r="M85" s="106"/>
      <c r="N85" s="91"/>
      <c r="P85" s="118"/>
      <c r="Q85" s="119"/>
      <c r="R85" s="113"/>
      <c r="S85" s="91"/>
      <c r="T85" s="132"/>
      <c r="U85" s="40"/>
      <c r="V85" s="137" t="s">
        <v>49</v>
      </c>
      <c r="W85" s="138" t="s">
        <v>48</v>
      </c>
      <c r="X85" s="138" t="s">
        <v>58</v>
      </c>
      <c r="Y85" s="138">
        <v>69</v>
      </c>
      <c r="Z85" s="225" t="s">
        <v>50</v>
      </c>
      <c r="AA85" s="227" t="s">
        <v>50</v>
      </c>
      <c r="AC85" s="91"/>
      <c r="AD85" s="144"/>
      <c r="AE85" s="144"/>
    </row>
    <row r="86" spans="1:31" x14ac:dyDescent="0.35">
      <c r="A86" s="234" t="s">
        <v>235</v>
      </c>
      <c r="B86" s="58" t="s">
        <v>182</v>
      </c>
      <c r="C86" s="115" t="s">
        <v>56</v>
      </c>
      <c r="D86" s="179" t="s">
        <v>236</v>
      </c>
      <c r="E86" s="151"/>
      <c r="F86" s="189">
        <v>3032</v>
      </c>
      <c r="G86" s="65">
        <f t="shared" si="3"/>
        <v>3032</v>
      </c>
      <c r="H86" s="53">
        <f t="shared" si="4"/>
        <v>0</v>
      </c>
      <c r="I86" s="52">
        <f t="shared" si="5"/>
        <v>0</v>
      </c>
      <c r="J86" s="181"/>
      <c r="K86" s="92"/>
      <c r="M86" s="106"/>
      <c r="N86" s="91"/>
      <c r="P86" s="118"/>
      <c r="Q86" s="119"/>
      <c r="R86" s="113"/>
      <c r="S86" s="91"/>
      <c r="T86" s="132"/>
      <c r="U86" s="40"/>
      <c r="V86" s="137" t="s">
        <v>49</v>
      </c>
      <c r="W86" s="138" t="s">
        <v>48</v>
      </c>
      <c r="X86" s="138" t="s">
        <v>58</v>
      </c>
      <c r="Y86" s="138">
        <v>69</v>
      </c>
      <c r="Z86" s="225" t="s">
        <v>50</v>
      </c>
      <c r="AA86" s="227" t="s">
        <v>50</v>
      </c>
      <c r="AC86" s="91"/>
      <c r="AD86" s="144"/>
      <c r="AE86" s="144"/>
    </row>
    <row r="87" spans="1:31" x14ac:dyDescent="0.35">
      <c r="A87" s="234" t="s">
        <v>237</v>
      </c>
      <c r="B87" s="58" t="s">
        <v>44</v>
      </c>
      <c r="C87" s="115" t="s">
        <v>45</v>
      </c>
      <c r="D87" s="179" t="s">
        <v>238</v>
      </c>
      <c r="E87" s="151"/>
      <c r="F87" s="189">
        <v>3585</v>
      </c>
      <c r="G87" s="65">
        <f t="shared" si="3"/>
        <v>3585</v>
      </c>
      <c r="H87" s="53">
        <f t="shared" si="4"/>
        <v>0</v>
      </c>
      <c r="I87" s="52">
        <f t="shared" si="5"/>
        <v>0</v>
      </c>
      <c r="J87" s="181"/>
      <c r="K87" s="92"/>
      <c r="M87" s="106"/>
      <c r="N87" s="91"/>
      <c r="P87" s="118"/>
      <c r="Q87" s="119"/>
      <c r="R87" s="113"/>
      <c r="S87" s="91"/>
      <c r="T87" s="132"/>
      <c r="U87" s="40"/>
      <c r="V87" s="137" t="s">
        <v>47</v>
      </c>
      <c r="W87" s="138" t="s">
        <v>48</v>
      </c>
      <c r="X87" s="138" t="s">
        <v>49</v>
      </c>
      <c r="Y87" s="138">
        <v>71</v>
      </c>
      <c r="Z87" s="225" t="s">
        <v>50</v>
      </c>
      <c r="AA87" s="227" t="s">
        <v>50</v>
      </c>
      <c r="AC87" s="91"/>
      <c r="AD87" s="144"/>
      <c r="AE87" s="144"/>
    </row>
    <row r="88" spans="1:31" x14ac:dyDescent="0.35">
      <c r="A88" s="234" t="s">
        <v>239</v>
      </c>
      <c r="B88" s="58" t="s">
        <v>120</v>
      </c>
      <c r="C88" s="115" t="s">
        <v>45</v>
      </c>
      <c r="D88" s="179" t="s">
        <v>240</v>
      </c>
      <c r="E88" s="151"/>
      <c r="F88" s="189">
        <v>3467</v>
      </c>
      <c r="G88" s="65">
        <f t="shared" si="3"/>
        <v>3467</v>
      </c>
      <c r="H88" s="53">
        <f t="shared" si="4"/>
        <v>0</v>
      </c>
      <c r="I88" s="52">
        <f t="shared" si="5"/>
        <v>0</v>
      </c>
      <c r="J88" s="181"/>
      <c r="K88" s="92"/>
      <c r="M88" s="106"/>
      <c r="N88" s="91"/>
      <c r="P88" s="118"/>
      <c r="Q88" s="119"/>
      <c r="R88" s="113"/>
      <c r="S88" s="91"/>
      <c r="T88" s="132"/>
      <c r="U88" s="40"/>
      <c r="V88" s="137" t="s">
        <v>47</v>
      </c>
      <c r="W88" s="138" t="s">
        <v>48</v>
      </c>
      <c r="X88" s="138" t="s">
        <v>49</v>
      </c>
      <c r="Y88" s="138">
        <v>72</v>
      </c>
      <c r="Z88" s="225" t="s">
        <v>50</v>
      </c>
      <c r="AA88" s="227" t="s">
        <v>50</v>
      </c>
      <c r="AC88" s="91"/>
      <c r="AD88" s="144"/>
      <c r="AE88" s="144"/>
    </row>
    <row r="89" spans="1:31" x14ac:dyDescent="0.35">
      <c r="A89" s="234" t="s">
        <v>241</v>
      </c>
      <c r="B89" s="58" t="s">
        <v>85</v>
      </c>
      <c r="C89" s="115" t="s">
        <v>56</v>
      </c>
      <c r="D89" s="179" t="s">
        <v>242</v>
      </c>
      <c r="E89" s="151"/>
      <c r="F89" s="189">
        <v>3613</v>
      </c>
      <c r="G89" s="65">
        <f t="shared" si="3"/>
        <v>3613</v>
      </c>
      <c r="H89" s="53">
        <f t="shared" si="4"/>
        <v>0</v>
      </c>
      <c r="I89" s="52">
        <f t="shared" si="5"/>
        <v>0</v>
      </c>
      <c r="J89" s="181"/>
      <c r="K89" s="92"/>
      <c r="M89" s="106"/>
      <c r="N89" s="91"/>
      <c r="P89" s="118"/>
      <c r="Q89" s="119"/>
      <c r="R89" s="113"/>
      <c r="S89" s="91"/>
      <c r="T89" s="132"/>
      <c r="U89" s="40"/>
      <c r="V89" s="137" t="s">
        <v>49</v>
      </c>
      <c r="W89" s="138" t="s">
        <v>48</v>
      </c>
      <c r="X89" s="138" t="s">
        <v>58</v>
      </c>
      <c r="Y89" s="138">
        <v>69</v>
      </c>
      <c r="Z89" s="225" t="s">
        <v>50</v>
      </c>
      <c r="AA89" s="227" t="s">
        <v>50</v>
      </c>
      <c r="AC89" s="91"/>
      <c r="AD89" s="144"/>
      <c r="AE89" s="144"/>
    </row>
    <row r="90" spans="1:31" x14ac:dyDescent="0.35">
      <c r="A90" s="234" t="s">
        <v>243</v>
      </c>
      <c r="B90" s="58" t="s">
        <v>244</v>
      </c>
      <c r="C90" s="115" t="s">
        <v>56</v>
      </c>
      <c r="D90" s="179" t="s">
        <v>245</v>
      </c>
      <c r="E90" s="151"/>
      <c r="F90" s="189">
        <v>4004</v>
      </c>
      <c r="G90" s="65">
        <f t="shared" si="3"/>
        <v>4004</v>
      </c>
      <c r="H90" s="53">
        <f t="shared" si="4"/>
        <v>0</v>
      </c>
      <c r="I90" s="52">
        <f t="shared" si="5"/>
        <v>0</v>
      </c>
      <c r="J90" s="181"/>
      <c r="K90" s="92"/>
      <c r="M90" s="106"/>
      <c r="N90" s="91"/>
      <c r="P90" s="118"/>
      <c r="Q90" s="119"/>
      <c r="R90" s="113"/>
      <c r="S90" s="91"/>
      <c r="T90" s="132"/>
      <c r="U90" s="40"/>
      <c r="V90" s="137" t="s">
        <v>49</v>
      </c>
      <c r="W90" s="138" t="s">
        <v>48</v>
      </c>
      <c r="X90" s="138" t="s">
        <v>58</v>
      </c>
      <c r="Y90" s="138">
        <v>69</v>
      </c>
      <c r="Z90" s="225" t="s">
        <v>50</v>
      </c>
      <c r="AA90" s="227" t="s">
        <v>50</v>
      </c>
      <c r="AC90" s="91"/>
      <c r="AD90" s="144"/>
      <c r="AE90" s="144"/>
    </row>
    <row r="91" spans="1:31" x14ac:dyDescent="0.35">
      <c r="A91" s="234" t="s">
        <v>246</v>
      </c>
      <c r="B91" s="58" t="s">
        <v>198</v>
      </c>
      <c r="C91" s="115" t="s">
        <v>45</v>
      </c>
      <c r="D91" s="179" t="s">
        <v>247</v>
      </c>
      <c r="E91" s="151"/>
      <c r="F91" s="189">
        <v>3936</v>
      </c>
      <c r="G91" s="65">
        <f t="shared" si="3"/>
        <v>3936</v>
      </c>
      <c r="H91" s="53">
        <f t="shared" si="4"/>
        <v>0</v>
      </c>
      <c r="I91" s="52">
        <f t="shared" si="5"/>
        <v>0</v>
      </c>
      <c r="J91" s="181"/>
      <c r="K91" s="92"/>
      <c r="M91" s="106"/>
      <c r="N91" s="91"/>
      <c r="P91" s="118"/>
      <c r="Q91" s="119"/>
      <c r="R91" s="113"/>
      <c r="S91" s="91"/>
      <c r="T91" s="132"/>
      <c r="U91" s="40"/>
      <c r="V91" s="137" t="s">
        <v>47</v>
      </c>
      <c r="W91" s="138" t="s">
        <v>48</v>
      </c>
      <c r="X91" s="138" t="s">
        <v>49</v>
      </c>
      <c r="Y91" s="138">
        <v>71</v>
      </c>
      <c r="Z91" s="225" t="s">
        <v>50</v>
      </c>
      <c r="AA91" s="227" t="s">
        <v>50</v>
      </c>
      <c r="AC91" s="91"/>
      <c r="AD91" s="144"/>
      <c r="AE91" s="144"/>
    </row>
    <row r="92" spans="1:31" x14ac:dyDescent="0.35">
      <c r="A92" s="234" t="s">
        <v>248</v>
      </c>
      <c r="B92" s="58" t="s">
        <v>117</v>
      </c>
      <c r="C92" s="115" t="s">
        <v>56</v>
      </c>
      <c r="D92" s="179" t="s">
        <v>249</v>
      </c>
      <c r="E92" s="151"/>
      <c r="F92" s="189">
        <v>3711</v>
      </c>
      <c r="G92" s="65">
        <f t="shared" si="3"/>
        <v>3711</v>
      </c>
      <c r="H92" s="53">
        <f t="shared" si="4"/>
        <v>0</v>
      </c>
      <c r="I92" s="52">
        <f t="shared" si="5"/>
        <v>0</v>
      </c>
      <c r="J92" s="181"/>
      <c r="K92" s="92"/>
      <c r="M92" s="106"/>
      <c r="N92" s="91"/>
      <c r="P92" s="118"/>
      <c r="Q92" s="119"/>
      <c r="R92" s="113"/>
      <c r="S92" s="91"/>
      <c r="T92" s="132"/>
      <c r="U92" s="40"/>
      <c r="V92" s="137" t="s">
        <v>49</v>
      </c>
      <c r="W92" s="138" t="s">
        <v>48</v>
      </c>
      <c r="X92" s="138" t="s">
        <v>58</v>
      </c>
      <c r="Y92" s="138">
        <v>69</v>
      </c>
      <c r="Z92" s="225" t="s">
        <v>50</v>
      </c>
      <c r="AA92" s="227" t="s">
        <v>50</v>
      </c>
      <c r="AC92" s="91"/>
      <c r="AD92" s="144"/>
      <c r="AE92" s="144"/>
    </row>
    <row r="93" spans="1:31" x14ac:dyDescent="0.35">
      <c r="A93" s="234" t="s">
        <v>250</v>
      </c>
      <c r="B93" s="58" t="s">
        <v>97</v>
      </c>
      <c r="C93" s="115" t="s">
        <v>56</v>
      </c>
      <c r="D93" s="179" t="s">
        <v>251</v>
      </c>
      <c r="E93" s="151"/>
      <c r="F93" s="189">
        <v>4067</v>
      </c>
      <c r="G93" s="65">
        <f t="shared" si="3"/>
        <v>4067</v>
      </c>
      <c r="H93" s="53">
        <f t="shared" si="4"/>
        <v>0</v>
      </c>
      <c r="I93" s="52">
        <f t="shared" si="5"/>
        <v>0</v>
      </c>
      <c r="J93" s="181"/>
      <c r="K93" s="92"/>
      <c r="M93" s="106"/>
      <c r="N93" s="91"/>
      <c r="P93" s="118"/>
      <c r="Q93" s="119"/>
      <c r="R93" s="113"/>
      <c r="S93" s="91"/>
      <c r="T93" s="132"/>
      <c r="U93" s="40"/>
      <c r="V93" s="137" t="s">
        <v>49</v>
      </c>
      <c r="W93" s="138" t="s">
        <v>48</v>
      </c>
      <c r="X93" s="138" t="s">
        <v>58</v>
      </c>
      <c r="Y93" s="138">
        <v>69</v>
      </c>
      <c r="Z93" s="225" t="s">
        <v>50</v>
      </c>
      <c r="AA93" s="227" t="s">
        <v>50</v>
      </c>
      <c r="AC93" s="91"/>
      <c r="AD93" s="144"/>
      <c r="AE93" s="144"/>
    </row>
    <row r="94" spans="1:31" x14ac:dyDescent="0.35">
      <c r="A94" s="234" t="s">
        <v>252</v>
      </c>
      <c r="B94" s="58" t="s">
        <v>208</v>
      </c>
      <c r="C94" s="115" t="s">
        <v>56</v>
      </c>
      <c r="D94" s="179" t="s">
        <v>253</v>
      </c>
      <c r="E94" s="151"/>
      <c r="F94" s="189">
        <v>3877</v>
      </c>
      <c r="G94" s="65">
        <f t="shared" si="3"/>
        <v>3877</v>
      </c>
      <c r="H94" s="53">
        <f t="shared" si="4"/>
        <v>0</v>
      </c>
      <c r="I94" s="52">
        <f t="shared" si="5"/>
        <v>0</v>
      </c>
      <c r="J94" s="181"/>
      <c r="K94" s="92"/>
      <c r="M94" s="106"/>
      <c r="N94" s="91"/>
      <c r="P94" s="118"/>
      <c r="Q94" s="119"/>
      <c r="R94" s="113"/>
      <c r="S94" s="91"/>
      <c r="T94" s="132"/>
      <c r="U94" s="40"/>
      <c r="V94" s="137" t="s">
        <v>49</v>
      </c>
      <c r="W94" s="138" t="s">
        <v>48</v>
      </c>
      <c r="X94" s="138" t="s">
        <v>58</v>
      </c>
      <c r="Y94" s="138">
        <v>69</v>
      </c>
      <c r="Z94" s="225" t="s">
        <v>50</v>
      </c>
      <c r="AA94" s="227" t="s">
        <v>50</v>
      </c>
      <c r="AC94" s="91"/>
      <c r="AD94" s="144"/>
      <c r="AE94" s="144"/>
    </row>
    <row r="95" spans="1:31" x14ac:dyDescent="0.35">
      <c r="A95" s="234" t="s">
        <v>254</v>
      </c>
      <c r="B95" s="58" t="s">
        <v>144</v>
      </c>
      <c r="C95" s="115" t="s">
        <v>56</v>
      </c>
      <c r="D95" s="179" t="s">
        <v>255</v>
      </c>
      <c r="E95" s="151"/>
      <c r="F95" s="189">
        <v>4513</v>
      </c>
      <c r="G95" s="65">
        <f t="shared" si="3"/>
        <v>4513</v>
      </c>
      <c r="H95" s="53">
        <f t="shared" si="4"/>
        <v>0</v>
      </c>
      <c r="I95" s="52">
        <f t="shared" si="5"/>
        <v>0</v>
      </c>
      <c r="J95" s="181"/>
      <c r="K95" s="92"/>
      <c r="M95" s="106"/>
      <c r="N95" s="91"/>
      <c r="P95" s="118"/>
      <c r="Q95" s="119"/>
      <c r="R95" s="113"/>
      <c r="S95" s="91"/>
      <c r="T95" s="132"/>
      <c r="U95" s="40"/>
      <c r="V95" s="137" t="s">
        <v>49</v>
      </c>
      <c r="W95" s="138" t="s">
        <v>48</v>
      </c>
      <c r="X95" s="138" t="s">
        <v>58</v>
      </c>
      <c r="Y95" s="138">
        <v>70</v>
      </c>
      <c r="Z95" s="225" t="s">
        <v>50</v>
      </c>
      <c r="AA95" s="227" t="s">
        <v>50</v>
      </c>
      <c r="AC95" s="91"/>
      <c r="AD95" s="144"/>
      <c r="AE95" s="144"/>
    </row>
    <row r="96" spans="1:31" x14ac:dyDescent="0.35">
      <c r="A96" s="234" t="s">
        <v>256</v>
      </c>
      <c r="B96" s="58" t="s">
        <v>110</v>
      </c>
      <c r="C96" s="115" t="s">
        <v>56</v>
      </c>
      <c r="D96" s="179" t="s">
        <v>257</v>
      </c>
      <c r="E96" s="151"/>
      <c r="F96" s="189">
        <v>4675</v>
      </c>
      <c r="G96" s="65">
        <f t="shared" si="3"/>
        <v>4675</v>
      </c>
      <c r="H96" s="53">
        <f t="shared" si="4"/>
        <v>0</v>
      </c>
      <c r="I96" s="52">
        <f t="shared" si="5"/>
        <v>0</v>
      </c>
      <c r="J96" s="181"/>
      <c r="K96" s="92"/>
      <c r="M96" s="106"/>
      <c r="N96" s="91"/>
      <c r="P96" s="118"/>
      <c r="Q96" s="119"/>
      <c r="R96" s="113"/>
      <c r="S96" s="91"/>
      <c r="T96" s="132"/>
      <c r="U96" s="40"/>
      <c r="V96" s="137" t="s">
        <v>49</v>
      </c>
      <c r="W96" s="138" t="s">
        <v>48</v>
      </c>
      <c r="X96" s="138" t="s">
        <v>58</v>
      </c>
      <c r="Y96" s="138">
        <v>70</v>
      </c>
      <c r="Z96" s="225" t="s">
        <v>50</v>
      </c>
      <c r="AA96" s="227" t="s">
        <v>50</v>
      </c>
      <c r="AC96" s="91"/>
      <c r="AD96" s="144"/>
      <c r="AE96" s="144"/>
    </row>
    <row r="97" spans="1:31" x14ac:dyDescent="0.35">
      <c r="A97" s="234" t="s">
        <v>258</v>
      </c>
      <c r="B97" s="58" t="s">
        <v>198</v>
      </c>
      <c r="C97" s="115" t="s">
        <v>56</v>
      </c>
      <c r="D97" s="179" t="s">
        <v>259</v>
      </c>
      <c r="E97" s="151"/>
      <c r="F97" s="189">
        <v>4360</v>
      </c>
      <c r="G97" s="65">
        <f t="shared" si="3"/>
        <v>4360</v>
      </c>
      <c r="H97" s="53">
        <f t="shared" si="4"/>
        <v>0</v>
      </c>
      <c r="I97" s="52">
        <f t="shared" si="5"/>
        <v>0</v>
      </c>
      <c r="J97" s="181"/>
      <c r="K97" s="92"/>
      <c r="M97" s="106"/>
      <c r="N97" s="91"/>
      <c r="P97" s="118"/>
      <c r="Q97" s="119"/>
      <c r="R97" s="113"/>
      <c r="S97" s="91"/>
      <c r="T97" s="132"/>
      <c r="U97" s="40"/>
      <c r="V97" s="137" t="s">
        <v>49</v>
      </c>
      <c r="W97" s="138" t="s">
        <v>48</v>
      </c>
      <c r="X97" s="138" t="s">
        <v>58</v>
      </c>
      <c r="Y97" s="138">
        <v>69</v>
      </c>
      <c r="Z97" s="225" t="s">
        <v>50</v>
      </c>
      <c r="AA97" s="227" t="s">
        <v>50</v>
      </c>
      <c r="AC97" s="91"/>
      <c r="AD97" s="144"/>
      <c r="AE97" s="144"/>
    </row>
    <row r="98" spans="1:31" x14ac:dyDescent="0.35">
      <c r="A98" s="234" t="s">
        <v>260</v>
      </c>
      <c r="B98" s="58" t="s">
        <v>220</v>
      </c>
      <c r="C98" s="115" t="s">
        <v>56</v>
      </c>
      <c r="D98" s="179" t="s">
        <v>261</v>
      </c>
      <c r="E98" s="151"/>
      <c r="F98" s="189">
        <v>4032</v>
      </c>
      <c r="G98" s="65">
        <f t="shared" si="3"/>
        <v>4032</v>
      </c>
      <c r="H98" s="53">
        <f t="shared" si="4"/>
        <v>0</v>
      </c>
      <c r="I98" s="52">
        <f t="shared" si="5"/>
        <v>0</v>
      </c>
      <c r="J98" s="181"/>
      <c r="K98" s="92"/>
      <c r="M98" s="106"/>
      <c r="N98" s="91"/>
      <c r="P98" s="118"/>
      <c r="Q98" s="119"/>
      <c r="R98" s="113"/>
      <c r="S98" s="91"/>
      <c r="T98" s="132"/>
      <c r="U98" s="40"/>
      <c r="V98" s="137" t="s">
        <v>58</v>
      </c>
      <c r="W98" s="138" t="s">
        <v>48</v>
      </c>
      <c r="X98" s="138" t="s">
        <v>58</v>
      </c>
      <c r="Y98" s="138">
        <v>69</v>
      </c>
      <c r="Z98" s="225" t="s">
        <v>50</v>
      </c>
      <c r="AA98" s="227" t="s">
        <v>50</v>
      </c>
      <c r="AC98" s="91"/>
      <c r="AD98" s="144"/>
      <c r="AE98" s="144"/>
    </row>
    <row r="99" spans="1:31" x14ac:dyDescent="0.35">
      <c r="A99" s="234" t="s">
        <v>262</v>
      </c>
      <c r="B99" s="58" t="s">
        <v>201</v>
      </c>
      <c r="C99" s="115" t="s">
        <v>45</v>
      </c>
      <c r="D99" s="179" t="s">
        <v>263</v>
      </c>
      <c r="E99" s="151"/>
      <c r="F99" s="189">
        <v>4802</v>
      </c>
      <c r="G99" s="65">
        <f t="shared" si="3"/>
        <v>4802</v>
      </c>
      <c r="H99" s="53">
        <f t="shared" si="4"/>
        <v>0</v>
      </c>
      <c r="I99" s="52">
        <f t="shared" si="5"/>
        <v>0</v>
      </c>
      <c r="J99" s="181"/>
      <c r="K99" s="92"/>
      <c r="M99" s="106"/>
      <c r="N99" s="91"/>
      <c r="P99" s="118"/>
      <c r="Q99" s="119"/>
      <c r="R99" s="113"/>
      <c r="S99" s="91"/>
      <c r="T99" s="132"/>
      <c r="U99" s="40"/>
      <c r="V99" s="137" t="s">
        <v>47</v>
      </c>
      <c r="W99" s="138" t="s">
        <v>48</v>
      </c>
      <c r="X99" s="138" t="s">
        <v>49</v>
      </c>
      <c r="Y99" s="138">
        <v>72</v>
      </c>
      <c r="Z99" s="225" t="s">
        <v>50</v>
      </c>
      <c r="AA99" s="227" t="s">
        <v>50</v>
      </c>
      <c r="AC99" s="91"/>
      <c r="AD99" s="144"/>
      <c r="AE99" s="144"/>
    </row>
    <row r="100" spans="1:31" x14ac:dyDescent="0.35">
      <c r="A100" s="234" t="s">
        <v>262</v>
      </c>
      <c r="B100" s="58" t="s">
        <v>201</v>
      </c>
      <c r="C100" s="115" t="s">
        <v>56</v>
      </c>
      <c r="D100" s="179" t="s">
        <v>264</v>
      </c>
      <c r="E100" s="151"/>
      <c r="F100" s="189">
        <v>4802</v>
      </c>
      <c r="G100" s="65">
        <f t="shared" si="3"/>
        <v>4802</v>
      </c>
      <c r="H100" s="53">
        <f t="shared" si="4"/>
        <v>0</v>
      </c>
      <c r="I100" s="52">
        <f t="shared" si="5"/>
        <v>0</v>
      </c>
      <c r="J100" s="181"/>
      <c r="K100" s="92"/>
      <c r="M100" s="106"/>
      <c r="N100" s="91"/>
      <c r="P100" s="118"/>
      <c r="Q100" s="119"/>
      <c r="R100" s="113"/>
      <c r="S100" s="91"/>
      <c r="T100" s="132"/>
      <c r="U100" s="40"/>
      <c r="V100" s="137" t="s">
        <v>49</v>
      </c>
      <c r="W100" s="138" t="s">
        <v>48</v>
      </c>
      <c r="X100" s="138" t="s">
        <v>58</v>
      </c>
      <c r="Y100" s="138">
        <v>70</v>
      </c>
      <c r="Z100" s="225" t="s">
        <v>50</v>
      </c>
      <c r="AA100" s="227" t="s">
        <v>50</v>
      </c>
      <c r="AC100" s="91"/>
      <c r="AD100" s="144"/>
      <c r="AE100" s="144"/>
    </row>
    <row r="101" spans="1:31" x14ac:dyDescent="0.35">
      <c r="A101" s="234" t="s">
        <v>265</v>
      </c>
      <c r="B101" s="58" t="s">
        <v>266</v>
      </c>
      <c r="C101" s="115" t="s">
        <v>56</v>
      </c>
      <c r="D101" s="179" t="s">
        <v>267</v>
      </c>
      <c r="E101" s="151"/>
      <c r="F101" s="189">
        <v>5157</v>
      </c>
      <c r="G101" s="65">
        <f t="shared" si="3"/>
        <v>5157</v>
      </c>
      <c r="H101" s="53">
        <f t="shared" si="4"/>
        <v>0</v>
      </c>
      <c r="I101" s="52">
        <f t="shared" si="5"/>
        <v>0</v>
      </c>
      <c r="J101" s="181"/>
      <c r="K101" s="92"/>
      <c r="M101" s="106"/>
      <c r="N101" s="91"/>
      <c r="P101" s="118"/>
      <c r="Q101" s="119"/>
      <c r="R101" s="113"/>
      <c r="S101" s="91"/>
      <c r="T101" s="132"/>
      <c r="U101" s="40"/>
      <c r="V101" s="137" t="s">
        <v>58</v>
      </c>
      <c r="W101" s="138" t="s">
        <v>48</v>
      </c>
      <c r="X101" s="138" t="s">
        <v>58</v>
      </c>
      <c r="Y101" s="138">
        <v>70</v>
      </c>
      <c r="Z101" s="225" t="s">
        <v>50</v>
      </c>
      <c r="AA101" s="227" t="s">
        <v>50</v>
      </c>
      <c r="AC101" s="91"/>
      <c r="AD101" s="144"/>
      <c r="AE101" s="144"/>
    </row>
    <row r="102" spans="1:31" x14ac:dyDescent="0.35">
      <c r="A102" s="234" t="s">
        <v>268</v>
      </c>
      <c r="B102" s="58" t="s">
        <v>269</v>
      </c>
      <c r="C102" s="115" t="s">
        <v>56</v>
      </c>
      <c r="D102" s="179" t="s">
        <v>270</v>
      </c>
      <c r="E102" s="151"/>
      <c r="F102" s="189">
        <v>5372</v>
      </c>
      <c r="G102" s="65">
        <f t="shared" si="3"/>
        <v>5372</v>
      </c>
      <c r="H102" s="53">
        <f t="shared" si="4"/>
        <v>0</v>
      </c>
      <c r="I102" s="52">
        <f t="shared" si="5"/>
        <v>0</v>
      </c>
      <c r="J102" s="181"/>
      <c r="K102" s="92"/>
      <c r="M102" s="106"/>
      <c r="N102" s="91"/>
      <c r="P102" s="118"/>
      <c r="Q102" s="119"/>
      <c r="R102" s="113"/>
      <c r="S102" s="91"/>
      <c r="T102" s="132"/>
      <c r="U102" s="40"/>
      <c r="V102" s="137" t="s">
        <v>58</v>
      </c>
      <c r="W102" s="138" t="s">
        <v>48</v>
      </c>
      <c r="X102" s="138" t="s">
        <v>58</v>
      </c>
      <c r="Y102" s="138">
        <v>70</v>
      </c>
      <c r="Z102" s="225" t="s">
        <v>50</v>
      </c>
      <c r="AA102" s="227" t="s">
        <v>50</v>
      </c>
      <c r="AC102" s="91"/>
      <c r="AD102" s="144"/>
      <c r="AE102" s="144"/>
    </row>
    <row r="103" spans="1:31" x14ac:dyDescent="0.35">
      <c r="A103" s="234" t="s">
        <v>271</v>
      </c>
      <c r="B103" s="58" t="s">
        <v>147</v>
      </c>
      <c r="C103" s="115" t="s">
        <v>45</v>
      </c>
      <c r="D103" s="179" t="s">
        <v>272</v>
      </c>
      <c r="E103" s="151"/>
      <c r="F103" s="189">
        <v>5270</v>
      </c>
      <c r="G103" s="65">
        <f t="shared" si="3"/>
        <v>5270</v>
      </c>
      <c r="H103" s="53">
        <f t="shared" si="4"/>
        <v>0</v>
      </c>
      <c r="I103" s="52">
        <f t="shared" si="5"/>
        <v>0</v>
      </c>
      <c r="J103" s="181"/>
      <c r="K103" s="92"/>
      <c r="M103" s="106"/>
      <c r="N103" s="91"/>
      <c r="P103" s="118"/>
      <c r="Q103" s="119"/>
      <c r="R103" s="113"/>
      <c r="S103" s="91"/>
      <c r="T103" s="132"/>
      <c r="U103" s="40"/>
      <c r="V103" s="137" t="s">
        <v>49</v>
      </c>
      <c r="W103" s="138" t="s">
        <v>48</v>
      </c>
      <c r="X103" s="138" t="s">
        <v>49</v>
      </c>
      <c r="Y103" s="138">
        <v>72</v>
      </c>
      <c r="Z103" s="225" t="s">
        <v>50</v>
      </c>
      <c r="AA103" s="227" t="s">
        <v>50</v>
      </c>
      <c r="AC103" s="91"/>
      <c r="AD103" s="144"/>
      <c r="AE103" s="144"/>
    </row>
    <row r="104" spans="1:31" x14ac:dyDescent="0.35">
      <c r="A104" s="234" t="s">
        <v>273</v>
      </c>
      <c r="B104" s="58" t="s">
        <v>274</v>
      </c>
      <c r="C104" s="115" t="s">
        <v>56</v>
      </c>
      <c r="D104" s="179" t="s">
        <v>275</v>
      </c>
      <c r="E104" s="151"/>
      <c r="F104" s="189">
        <v>6037</v>
      </c>
      <c r="G104" s="65">
        <f t="shared" si="3"/>
        <v>6037</v>
      </c>
      <c r="H104" s="53">
        <f t="shared" si="4"/>
        <v>0</v>
      </c>
      <c r="I104" s="52">
        <f t="shared" si="5"/>
        <v>0</v>
      </c>
      <c r="J104" s="181"/>
      <c r="K104" s="92"/>
      <c r="M104" s="106"/>
      <c r="N104" s="91"/>
      <c r="P104" s="118"/>
      <c r="Q104" s="119"/>
      <c r="R104" s="113"/>
      <c r="S104" s="91"/>
      <c r="T104" s="132"/>
      <c r="U104" s="40"/>
      <c r="V104" s="137" t="s">
        <v>49</v>
      </c>
      <c r="W104" s="138" t="s">
        <v>48</v>
      </c>
      <c r="X104" s="138" t="s">
        <v>58</v>
      </c>
      <c r="Y104" s="138">
        <v>70</v>
      </c>
      <c r="Z104" s="225" t="s">
        <v>50</v>
      </c>
      <c r="AA104" s="227" t="s">
        <v>50</v>
      </c>
      <c r="AC104" s="91"/>
      <c r="AD104" s="144"/>
      <c r="AE104" s="144"/>
    </row>
    <row r="105" spans="1:31" x14ac:dyDescent="0.35">
      <c r="A105" s="234" t="s">
        <v>276</v>
      </c>
      <c r="B105" s="58" t="s">
        <v>277</v>
      </c>
      <c r="C105" s="115" t="s">
        <v>56</v>
      </c>
      <c r="D105" s="179" t="s">
        <v>278</v>
      </c>
      <c r="E105" s="151"/>
      <c r="F105" s="189">
        <v>3008</v>
      </c>
      <c r="G105" s="65">
        <f t="shared" si="3"/>
        <v>3008</v>
      </c>
      <c r="H105" s="53">
        <f t="shared" si="4"/>
        <v>0</v>
      </c>
      <c r="I105" s="52">
        <f t="shared" si="5"/>
        <v>0</v>
      </c>
      <c r="J105" s="181"/>
      <c r="K105" s="92"/>
      <c r="M105" s="106"/>
      <c r="N105" s="91"/>
      <c r="P105" s="118"/>
      <c r="Q105" s="119"/>
      <c r="R105" s="113"/>
      <c r="S105" s="91"/>
      <c r="T105" s="132"/>
      <c r="U105" s="40"/>
      <c r="V105" s="137" t="s">
        <v>49</v>
      </c>
      <c r="W105" s="138" t="s">
        <v>48</v>
      </c>
      <c r="X105" s="138" t="s">
        <v>58</v>
      </c>
      <c r="Y105" s="138">
        <v>69</v>
      </c>
      <c r="Z105" s="225" t="s">
        <v>50</v>
      </c>
      <c r="AA105" s="227" t="s">
        <v>50</v>
      </c>
      <c r="AC105" s="91"/>
      <c r="AD105" s="144"/>
      <c r="AE105" s="144"/>
    </row>
    <row r="106" spans="1:31" x14ac:dyDescent="0.35">
      <c r="A106" s="234" t="s">
        <v>279</v>
      </c>
      <c r="B106" s="58" t="s">
        <v>280</v>
      </c>
      <c r="C106" s="115" t="s">
        <v>56</v>
      </c>
      <c r="D106" s="179" t="s">
        <v>281</v>
      </c>
      <c r="E106" s="151"/>
      <c r="F106" s="189">
        <v>3169</v>
      </c>
      <c r="G106" s="65">
        <f t="shared" si="3"/>
        <v>3169</v>
      </c>
      <c r="H106" s="53">
        <f t="shared" si="4"/>
        <v>0</v>
      </c>
      <c r="I106" s="52">
        <f t="shared" si="5"/>
        <v>0</v>
      </c>
      <c r="J106" s="181"/>
      <c r="K106" s="92"/>
      <c r="M106" s="106"/>
      <c r="N106" s="91"/>
      <c r="P106" s="118"/>
      <c r="Q106" s="119"/>
      <c r="R106" s="113"/>
      <c r="S106" s="91"/>
      <c r="T106" s="132"/>
      <c r="U106" s="40"/>
      <c r="V106" s="137" t="s">
        <v>49</v>
      </c>
      <c r="W106" s="138" t="s">
        <v>48</v>
      </c>
      <c r="X106" s="138" t="s">
        <v>58</v>
      </c>
      <c r="Y106" s="138">
        <v>69</v>
      </c>
      <c r="Z106" s="225" t="s">
        <v>50</v>
      </c>
      <c r="AA106" s="227" t="s">
        <v>50</v>
      </c>
      <c r="AC106" s="91"/>
      <c r="AD106" s="144"/>
      <c r="AE106" s="144"/>
    </row>
    <row r="107" spans="1:31" x14ac:dyDescent="0.35">
      <c r="A107" s="234" t="s">
        <v>282</v>
      </c>
      <c r="B107" s="58" t="s">
        <v>171</v>
      </c>
      <c r="C107" s="115" t="s">
        <v>56</v>
      </c>
      <c r="D107" s="179" t="s">
        <v>283</v>
      </c>
      <c r="E107" s="151"/>
      <c r="F107" s="189">
        <v>3120</v>
      </c>
      <c r="G107" s="65">
        <f t="shared" si="3"/>
        <v>3120</v>
      </c>
      <c r="H107" s="53">
        <f t="shared" si="4"/>
        <v>0</v>
      </c>
      <c r="I107" s="52">
        <f t="shared" si="5"/>
        <v>0</v>
      </c>
      <c r="J107" s="181"/>
      <c r="K107" s="92"/>
      <c r="M107" s="106"/>
      <c r="N107" s="91"/>
      <c r="P107" s="118"/>
      <c r="Q107" s="119"/>
      <c r="R107" s="113"/>
      <c r="S107" s="91"/>
      <c r="T107" s="132"/>
      <c r="U107" s="40"/>
      <c r="V107" s="137" t="s">
        <v>49</v>
      </c>
      <c r="W107" s="138" t="s">
        <v>48</v>
      </c>
      <c r="X107" s="138" t="s">
        <v>58</v>
      </c>
      <c r="Y107" s="138">
        <v>69</v>
      </c>
      <c r="Z107" s="225" t="s">
        <v>50</v>
      </c>
      <c r="AA107" s="227" t="s">
        <v>50</v>
      </c>
      <c r="AC107" s="91"/>
      <c r="AD107" s="144"/>
      <c r="AE107" s="144"/>
    </row>
    <row r="108" spans="1:31" x14ac:dyDescent="0.35">
      <c r="A108" s="234" t="s">
        <v>284</v>
      </c>
      <c r="B108" s="58" t="s">
        <v>125</v>
      </c>
      <c r="C108" s="115" t="s">
        <v>56</v>
      </c>
      <c r="D108" s="179" t="s">
        <v>285</v>
      </c>
      <c r="E108" s="151"/>
      <c r="F108" s="189">
        <v>3493</v>
      </c>
      <c r="G108" s="65">
        <f t="shared" si="3"/>
        <v>3493</v>
      </c>
      <c r="H108" s="53">
        <f t="shared" si="4"/>
        <v>0</v>
      </c>
      <c r="I108" s="52">
        <f t="shared" si="5"/>
        <v>0</v>
      </c>
      <c r="J108" s="181"/>
      <c r="K108" s="92"/>
      <c r="M108" s="106"/>
      <c r="N108" s="91"/>
      <c r="P108" s="118"/>
      <c r="Q108" s="119"/>
      <c r="R108" s="113"/>
      <c r="S108" s="91"/>
      <c r="T108" s="132"/>
      <c r="U108" s="40"/>
      <c r="V108" s="137" t="s">
        <v>49</v>
      </c>
      <c r="W108" s="138" t="s">
        <v>48</v>
      </c>
      <c r="X108" s="138" t="s">
        <v>58</v>
      </c>
      <c r="Y108" s="138">
        <v>69</v>
      </c>
      <c r="Z108" s="225" t="s">
        <v>50</v>
      </c>
      <c r="AA108" s="227" t="s">
        <v>50</v>
      </c>
      <c r="AC108" s="91"/>
      <c r="AD108" s="144"/>
      <c r="AE108" s="144"/>
    </row>
    <row r="109" spans="1:31" x14ac:dyDescent="0.35">
      <c r="A109" s="234" t="s">
        <v>286</v>
      </c>
      <c r="B109" s="58" t="s">
        <v>82</v>
      </c>
      <c r="C109" s="115" t="s">
        <v>45</v>
      </c>
      <c r="D109" s="179" t="s">
        <v>287</v>
      </c>
      <c r="E109" s="151"/>
      <c r="F109" s="189">
        <v>3615</v>
      </c>
      <c r="G109" s="65">
        <f t="shared" si="3"/>
        <v>3615</v>
      </c>
      <c r="H109" s="53">
        <f t="shared" si="4"/>
        <v>0</v>
      </c>
      <c r="I109" s="52">
        <f t="shared" si="5"/>
        <v>0</v>
      </c>
      <c r="J109" s="181"/>
      <c r="K109" s="92"/>
      <c r="M109" s="106"/>
      <c r="N109" s="91"/>
      <c r="P109" s="118"/>
      <c r="Q109" s="119"/>
      <c r="R109" s="113"/>
      <c r="S109" s="91"/>
      <c r="T109" s="132"/>
      <c r="U109" s="40"/>
      <c r="V109" s="137" t="s">
        <v>47</v>
      </c>
      <c r="W109" s="138" t="s">
        <v>48</v>
      </c>
      <c r="X109" s="138" t="s">
        <v>49</v>
      </c>
      <c r="Y109" s="138">
        <v>72</v>
      </c>
      <c r="Z109" s="225" t="s">
        <v>50</v>
      </c>
      <c r="AA109" s="227" t="s">
        <v>50</v>
      </c>
      <c r="AC109" s="91"/>
      <c r="AD109" s="144"/>
      <c r="AE109" s="144"/>
    </row>
    <row r="110" spans="1:31" x14ac:dyDescent="0.35">
      <c r="A110" s="234" t="s">
        <v>288</v>
      </c>
      <c r="B110" s="58" t="s">
        <v>117</v>
      </c>
      <c r="C110" s="115" t="s">
        <v>56</v>
      </c>
      <c r="D110" s="179" t="s">
        <v>289</v>
      </c>
      <c r="E110" s="151"/>
      <c r="F110" s="189">
        <v>3308</v>
      </c>
      <c r="G110" s="65">
        <f t="shared" si="3"/>
        <v>3308</v>
      </c>
      <c r="H110" s="53">
        <f t="shared" si="4"/>
        <v>0</v>
      </c>
      <c r="I110" s="52">
        <f t="shared" si="5"/>
        <v>0</v>
      </c>
      <c r="J110" s="181"/>
      <c r="K110" s="92"/>
      <c r="M110" s="106"/>
      <c r="N110" s="91"/>
      <c r="P110" s="118"/>
      <c r="Q110" s="119"/>
      <c r="R110" s="113"/>
      <c r="S110" s="91"/>
      <c r="T110" s="132"/>
      <c r="U110" s="40"/>
      <c r="V110" s="137" t="s">
        <v>58</v>
      </c>
      <c r="W110" s="138" t="s">
        <v>48</v>
      </c>
      <c r="X110" s="138" t="s">
        <v>58</v>
      </c>
      <c r="Y110" s="138">
        <v>69</v>
      </c>
      <c r="Z110" s="225" t="s">
        <v>50</v>
      </c>
      <c r="AA110" s="227" t="s">
        <v>50</v>
      </c>
      <c r="AC110" s="91"/>
      <c r="AD110" s="144"/>
      <c r="AE110" s="144"/>
    </row>
    <row r="111" spans="1:31" x14ac:dyDescent="0.35">
      <c r="A111" s="234" t="s">
        <v>290</v>
      </c>
      <c r="B111" s="58" t="s">
        <v>79</v>
      </c>
      <c r="C111" s="115" t="s">
        <v>56</v>
      </c>
      <c r="D111" s="179" t="s">
        <v>291</v>
      </c>
      <c r="E111" s="151"/>
      <c r="F111" s="189">
        <v>3375</v>
      </c>
      <c r="G111" s="65">
        <f t="shared" si="3"/>
        <v>3375</v>
      </c>
      <c r="H111" s="53">
        <f t="shared" si="4"/>
        <v>0</v>
      </c>
      <c r="I111" s="52">
        <f t="shared" si="5"/>
        <v>0</v>
      </c>
      <c r="J111" s="181"/>
      <c r="K111" s="92"/>
      <c r="M111" s="106"/>
      <c r="N111" s="91"/>
      <c r="P111" s="118"/>
      <c r="Q111" s="119"/>
      <c r="R111" s="113"/>
      <c r="S111" s="91"/>
      <c r="T111" s="132"/>
      <c r="U111" s="40"/>
      <c r="V111" s="137" t="s">
        <v>49</v>
      </c>
      <c r="W111" s="138" t="s">
        <v>48</v>
      </c>
      <c r="X111" s="138" t="s">
        <v>58</v>
      </c>
      <c r="Y111" s="138">
        <v>69</v>
      </c>
      <c r="Z111" s="225" t="s">
        <v>50</v>
      </c>
      <c r="AA111" s="227" t="s">
        <v>50</v>
      </c>
      <c r="AC111" s="91"/>
      <c r="AD111" s="144"/>
      <c r="AE111" s="144"/>
    </row>
    <row r="112" spans="1:31" x14ac:dyDescent="0.35">
      <c r="A112" s="234" t="s">
        <v>292</v>
      </c>
      <c r="B112" s="58" t="s">
        <v>182</v>
      </c>
      <c r="C112" s="115" t="s">
        <v>45</v>
      </c>
      <c r="D112" s="179" t="s">
        <v>293</v>
      </c>
      <c r="E112" s="151"/>
      <c r="F112" s="189">
        <v>3579</v>
      </c>
      <c r="G112" s="65">
        <f t="shared" si="3"/>
        <v>3579</v>
      </c>
      <c r="H112" s="53">
        <f t="shared" si="4"/>
        <v>0</v>
      </c>
      <c r="I112" s="52">
        <f t="shared" si="5"/>
        <v>0</v>
      </c>
      <c r="J112" s="181"/>
      <c r="K112" s="92"/>
      <c r="M112" s="106"/>
      <c r="N112" s="91"/>
      <c r="P112" s="118"/>
      <c r="Q112" s="119"/>
      <c r="R112" s="113"/>
      <c r="S112" s="91"/>
      <c r="T112" s="132"/>
      <c r="U112" s="40"/>
      <c r="V112" s="137" t="s">
        <v>47</v>
      </c>
      <c r="W112" s="138" t="s">
        <v>48</v>
      </c>
      <c r="X112" s="138" t="s">
        <v>49</v>
      </c>
      <c r="Y112" s="138">
        <v>71</v>
      </c>
      <c r="Z112" s="225" t="s">
        <v>50</v>
      </c>
      <c r="AA112" s="227" t="s">
        <v>50</v>
      </c>
      <c r="AC112" s="91"/>
      <c r="AD112" s="144"/>
      <c r="AE112" s="144"/>
    </row>
    <row r="113" spans="1:31" x14ac:dyDescent="0.35">
      <c r="A113" s="234" t="s">
        <v>292</v>
      </c>
      <c r="B113" s="58" t="s">
        <v>182</v>
      </c>
      <c r="C113" s="115" t="s">
        <v>56</v>
      </c>
      <c r="D113" s="179" t="s">
        <v>294</v>
      </c>
      <c r="E113" s="151"/>
      <c r="F113" s="189">
        <v>3579</v>
      </c>
      <c r="G113" s="65">
        <f t="shared" si="3"/>
        <v>3579</v>
      </c>
      <c r="H113" s="53">
        <f t="shared" si="4"/>
        <v>0</v>
      </c>
      <c r="I113" s="52">
        <f t="shared" si="5"/>
        <v>0</v>
      </c>
      <c r="J113" s="181"/>
      <c r="K113" s="92"/>
      <c r="M113" s="106"/>
      <c r="N113" s="91"/>
      <c r="P113" s="118"/>
      <c r="Q113" s="119"/>
      <c r="R113" s="113"/>
      <c r="S113" s="91"/>
      <c r="T113" s="132"/>
      <c r="U113" s="40"/>
      <c r="V113" s="137" t="s">
        <v>49</v>
      </c>
      <c r="W113" s="138" t="s">
        <v>48</v>
      </c>
      <c r="X113" s="138" t="s">
        <v>58</v>
      </c>
      <c r="Y113" s="138">
        <v>69</v>
      </c>
      <c r="Z113" s="225" t="s">
        <v>50</v>
      </c>
      <c r="AA113" s="227" t="s">
        <v>50</v>
      </c>
      <c r="AC113" s="91"/>
      <c r="AD113" s="144"/>
      <c r="AE113" s="144"/>
    </row>
    <row r="114" spans="1:31" x14ac:dyDescent="0.35">
      <c r="A114" s="234" t="s">
        <v>295</v>
      </c>
      <c r="B114" s="58" t="s">
        <v>44</v>
      </c>
      <c r="C114" s="115" t="s">
        <v>56</v>
      </c>
      <c r="D114" s="179" t="s">
        <v>296</v>
      </c>
      <c r="E114" s="151"/>
      <c r="F114" s="189">
        <v>3320</v>
      </c>
      <c r="G114" s="65">
        <f t="shared" si="3"/>
        <v>3320</v>
      </c>
      <c r="H114" s="53">
        <f t="shared" si="4"/>
        <v>0</v>
      </c>
      <c r="I114" s="52">
        <f t="shared" si="5"/>
        <v>0</v>
      </c>
      <c r="J114" s="181"/>
      <c r="K114" s="92"/>
      <c r="M114" s="106"/>
      <c r="N114" s="91"/>
      <c r="P114" s="118"/>
      <c r="Q114" s="119"/>
      <c r="R114" s="113"/>
      <c r="S114" s="91"/>
      <c r="T114" s="132"/>
      <c r="U114" s="40"/>
      <c r="V114" s="137" t="s">
        <v>49</v>
      </c>
      <c r="W114" s="138" t="s">
        <v>48</v>
      </c>
      <c r="X114" s="138" t="s">
        <v>58</v>
      </c>
      <c r="Y114" s="138">
        <v>69</v>
      </c>
      <c r="Z114" s="225" t="s">
        <v>50</v>
      </c>
      <c r="AA114" s="227" t="s">
        <v>50</v>
      </c>
      <c r="AC114" s="91"/>
      <c r="AD114" s="144"/>
      <c r="AE114" s="144"/>
    </row>
    <row r="115" spans="1:31" x14ac:dyDescent="0.35">
      <c r="A115" s="234" t="s">
        <v>297</v>
      </c>
      <c r="B115" s="58" t="s">
        <v>97</v>
      </c>
      <c r="C115" s="115" t="s">
        <v>45</v>
      </c>
      <c r="D115" s="179" t="s">
        <v>298</v>
      </c>
      <c r="E115" s="151"/>
      <c r="F115" s="190">
        <v>4036</v>
      </c>
      <c r="G115" s="65">
        <f t="shared" si="3"/>
        <v>4036</v>
      </c>
      <c r="H115" s="53">
        <f t="shared" si="4"/>
        <v>0</v>
      </c>
      <c r="I115" s="52">
        <f t="shared" si="5"/>
        <v>0</v>
      </c>
      <c r="J115" s="181"/>
      <c r="K115" s="92"/>
      <c r="M115" s="106"/>
      <c r="N115" s="91"/>
      <c r="P115" s="118"/>
      <c r="Q115" s="119"/>
      <c r="R115" s="113"/>
      <c r="S115" s="91"/>
      <c r="T115" s="132"/>
      <c r="U115" s="40"/>
      <c r="V115" s="137" t="s">
        <v>47</v>
      </c>
      <c r="W115" s="138" t="s">
        <v>48</v>
      </c>
      <c r="X115" s="138" t="s">
        <v>49</v>
      </c>
      <c r="Y115" s="138">
        <v>72</v>
      </c>
      <c r="Z115" s="225" t="s">
        <v>50</v>
      </c>
      <c r="AA115" s="227" t="s">
        <v>50</v>
      </c>
      <c r="AC115" s="91"/>
      <c r="AD115" s="144"/>
      <c r="AE115" s="144"/>
    </row>
    <row r="116" spans="1:31" x14ac:dyDescent="0.35">
      <c r="A116" s="234" t="s">
        <v>299</v>
      </c>
      <c r="B116" s="58" t="s">
        <v>120</v>
      </c>
      <c r="C116" s="59" t="s">
        <v>56</v>
      </c>
      <c r="D116" s="179" t="s">
        <v>300</v>
      </c>
      <c r="E116" s="151"/>
      <c r="F116" s="190">
        <v>3900</v>
      </c>
      <c r="G116" s="65">
        <f t="shared" si="3"/>
        <v>3900</v>
      </c>
      <c r="H116" s="53">
        <f t="shared" si="4"/>
        <v>0</v>
      </c>
      <c r="I116" s="52">
        <f t="shared" si="5"/>
        <v>0</v>
      </c>
      <c r="J116" s="181"/>
      <c r="K116" s="92"/>
      <c r="M116" s="106"/>
      <c r="N116" s="91"/>
      <c r="P116" s="118"/>
      <c r="Q116" s="119"/>
      <c r="R116" s="113"/>
      <c r="S116" s="91"/>
      <c r="T116" s="132"/>
      <c r="U116" s="40"/>
      <c r="V116" s="137" t="s">
        <v>47</v>
      </c>
      <c r="W116" s="138" t="s">
        <v>48</v>
      </c>
      <c r="X116" s="138" t="s">
        <v>58</v>
      </c>
      <c r="Y116" s="138">
        <v>69</v>
      </c>
      <c r="Z116" s="225" t="s">
        <v>50</v>
      </c>
      <c r="AA116" s="227" t="s">
        <v>50</v>
      </c>
      <c r="AC116" s="91"/>
      <c r="AD116" s="144"/>
      <c r="AE116" s="144"/>
    </row>
    <row r="117" spans="1:31" x14ac:dyDescent="0.35">
      <c r="A117" s="234" t="s">
        <v>301</v>
      </c>
      <c r="B117" s="58" t="s">
        <v>82</v>
      </c>
      <c r="C117" s="59" t="s">
        <v>56</v>
      </c>
      <c r="D117" s="179" t="s">
        <v>302</v>
      </c>
      <c r="E117" s="151"/>
      <c r="F117" s="190">
        <v>4122</v>
      </c>
      <c r="G117" s="65">
        <f t="shared" si="3"/>
        <v>4122</v>
      </c>
      <c r="H117" s="53">
        <f t="shared" si="4"/>
        <v>0</v>
      </c>
      <c r="I117" s="52">
        <f t="shared" si="5"/>
        <v>0</v>
      </c>
      <c r="J117" s="181"/>
      <c r="K117" s="92"/>
      <c r="M117" s="106"/>
      <c r="N117" s="91"/>
      <c r="P117" s="118"/>
      <c r="Q117" s="119"/>
      <c r="R117" s="113"/>
      <c r="S117" s="91"/>
      <c r="T117" s="132"/>
      <c r="U117" s="40"/>
      <c r="V117" s="137" t="s">
        <v>49</v>
      </c>
      <c r="W117" s="138" t="s">
        <v>48</v>
      </c>
      <c r="X117" s="138" t="s">
        <v>58</v>
      </c>
      <c r="Y117" s="138">
        <v>69</v>
      </c>
      <c r="Z117" s="225" t="s">
        <v>50</v>
      </c>
      <c r="AA117" s="227" t="s">
        <v>50</v>
      </c>
      <c r="AC117" s="91"/>
      <c r="AD117" s="144"/>
      <c r="AE117" s="144"/>
    </row>
    <row r="118" spans="1:31" x14ac:dyDescent="0.35">
      <c r="A118" s="234" t="s">
        <v>303</v>
      </c>
      <c r="B118" s="58" t="s">
        <v>88</v>
      </c>
      <c r="C118" s="59" t="s">
        <v>56</v>
      </c>
      <c r="D118" s="179" t="s">
        <v>304</v>
      </c>
      <c r="E118" s="151"/>
      <c r="F118" s="190">
        <v>3892</v>
      </c>
      <c r="G118" s="65">
        <f t="shared" si="3"/>
        <v>3892</v>
      </c>
      <c r="H118" s="53">
        <f t="shared" si="4"/>
        <v>0</v>
      </c>
      <c r="I118" s="52">
        <f t="shared" si="5"/>
        <v>0</v>
      </c>
      <c r="J118" s="181"/>
      <c r="K118" s="92"/>
      <c r="M118" s="106"/>
      <c r="N118" s="91"/>
      <c r="P118" s="118"/>
      <c r="Q118" s="119"/>
      <c r="R118" s="113"/>
      <c r="S118" s="91"/>
      <c r="T118" s="132"/>
      <c r="U118" s="40"/>
      <c r="V118" s="137" t="s">
        <v>47</v>
      </c>
      <c r="W118" s="138" t="s">
        <v>48</v>
      </c>
      <c r="X118" s="138" t="s">
        <v>58</v>
      </c>
      <c r="Y118" s="138">
        <v>69</v>
      </c>
      <c r="Z118" s="225" t="s">
        <v>50</v>
      </c>
      <c r="AA118" s="227" t="s">
        <v>50</v>
      </c>
      <c r="AC118" s="91"/>
      <c r="AD118" s="144"/>
      <c r="AE118" s="144"/>
    </row>
    <row r="119" spans="1:31" x14ac:dyDescent="0.35">
      <c r="A119" s="234" t="s">
        <v>305</v>
      </c>
      <c r="B119" s="58" t="s">
        <v>198</v>
      </c>
      <c r="C119" s="59" t="s">
        <v>45</v>
      </c>
      <c r="D119" s="179" t="s">
        <v>306</v>
      </c>
      <c r="E119" s="151"/>
      <c r="F119" s="190">
        <v>4286</v>
      </c>
      <c r="G119" s="65">
        <f t="shared" si="3"/>
        <v>4286</v>
      </c>
      <c r="H119" s="53">
        <f t="shared" si="4"/>
        <v>0</v>
      </c>
      <c r="I119" s="52">
        <f t="shared" si="5"/>
        <v>0</v>
      </c>
      <c r="J119" s="181"/>
      <c r="K119" s="92"/>
      <c r="M119" s="106"/>
      <c r="N119" s="91"/>
      <c r="P119" s="118"/>
      <c r="Q119" s="119"/>
      <c r="R119" s="113"/>
      <c r="S119" s="91"/>
      <c r="T119" s="132"/>
      <c r="U119" s="40"/>
      <c r="V119" s="137" t="s">
        <v>47</v>
      </c>
      <c r="W119" s="138" t="s">
        <v>48</v>
      </c>
      <c r="X119" s="138" t="s">
        <v>49</v>
      </c>
      <c r="Y119" s="138">
        <v>72</v>
      </c>
      <c r="Z119" s="225" t="s">
        <v>50</v>
      </c>
      <c r="AA119" s="227" t="s">
        <v>50</v>
      </c>
      <c r="AC119" s="91"/>
      <c r="AD119" s="144"/>
      <c r="AE119" s="144"/>
    </row>
    <row r="120" spans="1:31" x14ac:dyDescent="0.35">
      <c r="A120" s="234" t="s">
        <v>305</v>
      </c>
      <c r="B120" s="58" t="s">
        <v>198</v>
      </c>
      <c r="C120" s="59" t="s">
        <v>56</v>
      </c>
      <c r="D120" s="179" t="s">
        <v>307</v>
      </c>
      <c r="E120" s="151"/>
      <c r="F120" s="190">
        <v>4286</v>
      </c>
      <c r="G120" s="65">
        <f t="shared" si="3"/>
        <v>4286</v>
      </c>
      <c r="H120" s="53">
        <f t="shared" si="4"/>
        <v>0</v>
      </c>
      <c r="I120" s="52">
        <f t="shared" si="5"/>
        <v>0</v>
      </c>
      <c r="J120" s="181"/>
      <c r="K120" s="92"/>
      <c r="M120" s="106"/>
      <c r="N120" s="91"/>
      <c r="P120" s="118"/>
      <c r="Q120" s="119"/>
      <c r="R120" s="113"/>
      <c r="S120" s="91"/>
      <c r="T120" s="132"/>
      <c r="U120" s="40"/>
      <c r="V120" s="137" t="s">
        <v>49</v>
      </c>
      <c r="W120" s="138" t="s">
        <v>48</v>
      </c>
      <c r="X120" s="138" t="s">
        <v>58</v>
      </c>
      <c r="Y120" s="138">
        <v>70</v>
      </c>
      <c r="Z120" s="225" t="s">
        <v>50</v>
      </c>
      <c r="AA120" s="227" t="s">
        <v>50</v>
      </c>
      <c r="AC120" s="91"/>
      <c r="AD120" s="144"/>
      <c r="AE120" s="144"/>
    </row>
    <row r="121" spans="1:31" x14ac:dyDescent="0.35">
      <c r="A121" s="234" t="s">
        <v>308</v>
      </c>
      <c r="B121" s="58" t="s">
        <v>103</v>
      </c>
      <c r="C121" s="59" t="s">
        <v>56</v>
      </c>
      <c r="D121" s="179" t="s">
        <v>309</v>
      </c>
      <c r="E121" s="151"/>
      <c r="F121" s="190">
        <v>4798</v>
      </c>
      <c r="G121" s="65">
        <f t="shared" si="3"/>
        <v>4798</v>
      </c>
      <c r="H121" s="53">
        <f t="shared" si="4"/>
        <v>0</v>
      </c>
      <c r="I121" s="52">
        <f t="shared" si="5"/>
        <v>0</v>
      </c>
      <c r="J121" s="181"/>
      <c r="K121" s="92"/>
      <c r="M121" s="106"/>
      <c r="N121" s="91"/>
      <c r="P121" s="118"/>
      <c r="Q121" s="119"/>
      <c r="R121" s="113"/>
      <c r="S121" s="91"/>
      <c r="T121" s="132"/>
      <c r="U121" s="40"/>
      <c r="V121" s="137" t="s">
        <v>58</v>
      </c>
      <c r="W121" s="138" t="s">
        <v>48</v>
      </c>
      <c r="X121" s="138" t="s">
        <v>58</v>
      </c>
      <c r="Y121" s="138">
        <v>70</v>
      </c>
      <c r="Z121" s="225" t="s">
        <v>50</v>
      </c>
      <c r="AA121" s="227" t="s">
        <v>50</v>
      </c>
      <c r="AC121" s="91"/>
      <c r="AD121" s="144"/>
      <c r="AE121" s="144"/>
    </row>
    <row r="122" spans="1:31" x14ac:dyDescent="0.35">
      <c r="A122" s="234" t="s">
        <v>310</v>
      </c>
      <c r="B122" s="58" t="s">
        <v>79</v>
      </c>
      <c r="C122" s="59" t="s">
        <v>45</v>
      </c>
      <c r="D122" s="179" t="s">
        <v>311</v>
      </c>
      <c r="E122" s="151"/>
      <c r="F122" s="190">
        <v>4359</v>
      </c>
      <c r="G122" s="65">
        <f t="shared" si="3"/>
        <v>4359</v>
      </c>
      <c r="H122" s="53">
        <f t="shared" si="4"/>
        <v>0</v>
      </c>
      <c r="I122" s="52">
        <f t="shared" si="5"/>
        <v>0</v>
      </c>
      <c r="J122" s="181"/>
      <c r="K122" s="92"/>
      <c r="M122" s="106"/>
      <c r="N122" s="91"/>
      <c r="P122" s="118"/>
      <c r="Q122" s="119"/>
      <c r="R122" s="113"/>
      <c r="S122" s="91"/>
      <c r="T122" s="132"/>
      <c r="U122" s="40"/>
      <c r="V122" s="137" t="s">
        <v>47</v>
      </c>
      <c r="W122" s="138" t="s">
        <v>48</v>
      </c>
      <c r="X122" s="138" t="s">
        <v>49</v>
      </c>
      <c r="Y122" s="138">
        <v>72</v>
      </c>
      <c r="Z122" s="225" t="s">
        <v>50</v>
      </c>
      <c r="AA122" s="227" t="s">
        <v>50</v>
      </c>
      <c r="AC122" s="91"/>
      <c r="AD122" s="144"/>
      <c r="AE122" s="144"/>
    </row>
    <row r="123" spans="1:31" x14ac:dyDescent="0.35">
      <c r="A123" s="234" t="s">
        <v>312</v>
      </c>
      <c r="B123" s="58" t="s">
        <v>44</v>
      </c>
      <c r="C123" s="59" t="s">
        <v>56</v>
      </c>
      <c r="D123" s="179" t="s">
        <v>313</v>
      </c>
      <c r="E123" s="151"/>
      <c r="F123" s="190">
        <v>4611</v>
      </c>
      <c r="G123" s="65">
        <f t="shared" si="3"/>
        <v>4611</v>
      </c>
      <c r="H123" s="53">
        <f t="shared" si="4"/>
        <v>0</v>
      </c>
      <c r="I123" s="52">
        <f t="shared" si="5"/>
        <v>0</v>
      </c>
      <c r="J123" s="181"/>
      <c r="K123" s="92"/>
      <c r="M123" s="106"/>
      <c r="N123" s="91"/>
      <c r="P123" s="118"/>
      <c r="Q123" s="119"/>
      <c r="R123" s="113"/>
      <c r="S123" s="91"/>
      <c r="T123" s="132"/>
      <c r="U123" s="40"/>
      <c r="V123" s="137" t="s">
        <v>49</v>
      </c>
      <c r="W123" s="138" t="s">
        <v>48</v>
      </c>
      <c r="X123" s="138" t="s">
        <v>58</v>
      </c>
      <c r="Y123" s="138">
        <v>69</v>
      </c>
      <c r="Z123" s="225" t="s">
        <v>50</v>
      </c>
      <c r="AA123" s="227" t="s">
        <v>50</v>
      </c>
      <c r="AC123" s="91"/>
      <c r="AD123" s="144"/>
      <c r="AE123" s="144"/>
    </row>
    <row r="124" spans="1:31" x14ac:dyDescent="0.35">
      <c r="A124" s="234" t="s">
        <v>314</v>
      </c>
      <c r="B124" s="58" t="s">
        <v>97</v>
      </c>
      <c r="C124" s="59" t="s">
        <v>56</v>
      </c>
      <c r="D124" s="179" t="s">
        <v>315</v>
      </c>
      <c r="E124" s="151"/>
      <c r="F124" s="190">
        <v>4705</v>
      </c>
      <c r="G124" s="65">
        <f t="shared" si="3"/>
        <v>4705</v>
      </c>
      <c r="H124" s="53">
        <f t="shared" si="4"/>
        <v>0</v>
      </c>
      <c r="I124" s="52">
        <f t="shared" si="5"/>
        <v>0</v>
      </c>
      <c r="J124" s="181"/>
      <c r="K124" s="92"/>
      <c r="M124" s="106"/>
      <c r="N124" s="91"/>
      <c r="P124" s="118"/>
      <c r="Q124" s="119"/>
      <c r="R124" s="113"/>
      <c r="S124" s="91"/>
      <c r="T124" s="132"/>
      <c r="U124" s="40"/>
      <c r="V124" s="137" t="s">
        <v>49</v>
      </c>
      <c r="W124" s="138" t="s">
        <v>48</v>
      </c>
      <c r="X124" s="138" t="s">
        <v>58</v>
      </c>
      <c r="Y124" s="138">
        <v>69</v>
      </c>
      <c r="Z124" s="225" t="s">
        <v>50</v>
      </c>
      <c r="AA124" s="227" t="s">
        <v>50</v>
      </c>
      <c r="AC124" s="91"/>
      <c r="AD124" s="144"/>
      <c r="AE124" s="144"/>
    </row>
    <row r="125" spans="1:31" x14ac:dyDescent="0.35">
      <c r="A125" s="234" t="s">
        <v>316</v>
      </c>
      <c r="B125" s="58" t="s">
        <v>208</v>
      </c>
      <c r="C125" s="59" t="s">
        <v>56</v>
      </c>
      <c r="D125" s="179" t="s">
        <v>317</v>
      </c>
      <c r="E125" s="151"/>
      <c r="F125" s="190">
        <v>4865</v>
      </c>
      <c r="G125" s="65">
        <f t="shared" si="3"/>
        <v>4865</v>
      </c>
      <c r="H125" s="53">
        <f t="shared" si="4"/>
        <v>0</v>
      </c>
      <c r="I125" s="52">
        <f t="shared" si="5"/>
        <v>0</v>
      </c>
      <c r="J125" s="181"/>
      <c r="K125" s="92"/>
      <c r="M125" s="106"/>
      <c r="N125" s="91"/>
      <c r="P125" s="118"/>
      <c r="Q125" s="119"/>
      <c r="R125" s="113"/>
      <c r="S125" s="91"/>
      <c r="T125" s="132"/>
      <c r="U125" s="40"/>
      <c r="V125" s="137" t="s">
        <v>58</v>
      </c>
      <c r="W125" s="138" t="s">
        <v>48</v>
      </c>
      <c r="X125" s="138" t="s">
        <v>58</v>
      </c>
      <c r="Y125" s="138">
        <v>70</v>
      </c>
      <c r="Z125" s="225" t="s">
        <v>50</v>
      </c>
      <c r="AA125" s="227" t="s">
        <v>50</v>
      </c>
      <c r="AC125" s="91"/>
      <c r="AD125" s="144"/>
      <c r="AE125" s="144"/>
    </row>
    <row r="126" spans="1:31" x14ac:dyDescent="0.35">
      <c r="A126" s="234" t="s">
        <v>318</v>
      </c>
      <c r="B126" s="58" t="s">
        <v>103</v>
      </c>
      <c r="C126" s="59" t="s">
        <v>56</v>
      </c>
      <c r="D126" s="179" t="s">
        <v>319</v>
      </c>
      <c r="E126" s="151"/>
      <c r="F126" s="190">
        <v>5151</v>
      </c>
      <c r="G126" s="65">
        <f t="shared" si="3"/>
        <v>5151</v>
      </c>
      <c r="H126" s="53">
        <f t="shared" si="4"/>
        <v>0</v>
      </c>
      <c r="I126" s="52">
        <f t="shared" si="5"/>
        <v>0</v>
      </c>
      <c r="J126" s="181"/>
      <c r="K126" s="92"/>
      <c r="M126" s="106"/>
      <c r="N126" s="91"/>
      <c r="P126" s="118"/>
      <c r="Q126" s="119"/>
      <c r="R126" s="113"/>
      <c r="S126" s="91"/>
      <c r="T126" s="132"/>
      <c r="U126" s="40"/>
      <c r="V126" s="137" t="s">
        <v>49</v>
      </c>
      <c r="W126" s="138" t="s">
        <v>48</v>
      </c>
      <c r="X126" s="138" t="s">
        <v>58</v>
      </c>
      <c r="Y126" s="138">
        <v>70</v>
      </c>
      <c r="Z126" s="225" t="s">
        <v>50</v>
      </c>
      <c r="AA126" s="227" t="s">
        <v>50</v>
      </c>
      <c r="AC126" s="91"/>
      <c r="AD126" s="144"/>
      <c r="AE126" s="144"/>
    </row>
    <row r="127" spans="1:31" x14ac:dyDescent="0.35">
      <c r="A127" s="234" t="s">
        <v>320</v>
      </c>
      <c r="B127" s="58" t="s">
        <v>110</v>
      </c>
      <c r="C127" s="59" t="s">
        <v>56</v>
      </c>
      <c r="D127" s="179" t="s">
        <v>321</v>
      </c>
      <c r="E127" s="151"/>
      <c r="F127" s="190">
        <v>4894</v>
      </c>
      <c r="G127" s="65">
        <f t="shared" si="3"/>
        <v>4894</v>
      </c>
      <c r="H127" s="53">
        <f t="shared" si="4"/>
        <v>0</v>
      </c>
      <c r="I127" s="52">
        <f t="shared" si="5"/>
        <v>0</v>
      </c>
      <c r="J127" s="181"/>
      <c r="K127" s="92"/>
      <c r="M127" s="106"/>
      <c r="N127" s="91"/>
      <c r="P127" s="118"/>
      <c r="Q127" s="119"/>
      <c r="R127" s="113"/>
      <c r="S127" s="91"/>
      <c r="T127" s="132"/>
      <c r="U127" s="40"/>
      <c r="V127" s="137" t="s">
        <v>47</v>
      </c>
      <c r="W127" s="138" t="s">
        <v>48</v>
      </c>
      <c r="X127" s="138" t="s">
        <v>58</v>
      </c>
      <c r="Y127" s="138">
        <v>69</v>
      </c>
      <c r="Z127" s="225" t="s">
        <v>50</v>
      </c>
      <c r="AA127" s="227" t="s">
        <v>50</v>
      </c>
      <c r="AC127" s="91"/>
      <c r="AD127" s="144"/>
      <c r="AE127" s="144"/>
    </row>
    <row r="128" spans="1:31" x14ac:dyDescent="0.35">
      <c r="A128" s="234" t="s">
        <v>320</v>
      </c>
      <c r="B128" s="58" t="s">
        <v>110</v>
      </c>
      <c r="C128" s="59" t="s">
        <v>45</v>
      </c>
      <c r="D128" s="179" t="s">
        <v>322</v>
      </c>
      <c r="E128" s="151"/>
      <c r="F128" s="190">
        <v>4894</v>
      </c>
      <c r="G128" s="65">
        <f t="shared" si="3"/>
        <v>4894</v>
      </c>
      <c r="H128" s="53">
        <f t="shared" si="4"/>
        <v>0</v>
      </c>
      <c r="I128" s="52">
        <f t="shared" si="5"/>
        <v>0</v>
      </c>
      <c r="J128" s="181"/>
      <c r="K128" s="92"/>
      <c r="M128" s="106"/>
      <c r="N128" s="91"/>
      <c r="P128" s="118"/>
      <c r="Q128" s="119"/>
      <c r="R128" s="113"/>
      <c r="S128" s="91"/>
      <c r="T128" s="132"/>
      <c r="U128" s="40"/>
      <c r="V128" s="137" t="s">
        <v>47</v>
      </c>
      <c r="W128" s="138" t="s">
        <v>48</v>
      </c>
      <c r="X128" s="138" t="s">
        <v>49</v>
      </c>
      <c r="Y128" s="138">
        <v>72</v>
      </c>
      <c r="Z128" s="225" t="s">
        <v>50</v>
      </c>
      <c r="AA128" s="227" t="s">
        <v>50</v>
      </c>
      <c r="AC128" s="91"/>
      <c r="AD128" s="144"/>
      <c r="AE128" s="144"/>
    </row>
    <row r="129" spans="1:31" x14ac:dyDescent="0.35">
      <c r="A129" s="234" t="s">
        <v>323</v>
      </c>
      <c r="B129" s="58" t="s">
        <v>150</v>
      </c>
      <c r="C129" s="59" t="s">
        <v>45</v>
      </c>
      <c r="D129" s="179" t="s">
        <v>324</v>
      </c>
      <c r="E129" s="151"/>
      <c r="F129" s="190">
        <v>5463</v>
      </c>
      <c r="G129" s="65">
        <f t="shared" si="3"/>
        <v>5463</v>
      </c>
      <c r="H129" s="53">
        <f t="shared" si="4"/>
        <v>0</v>
      </c>
      <c r="I129" s="52">
        <f t="shared" si="5"/>
        <v>0</v>
      </c>
      <c r="J129" s="181"/>
      <c r="K129" s="92"/>
      <c r="M129" s="106"/>
      <c r="N129" s="91"/>
      <c r="P129" s="118"/>
      <c r="Q129" s="119"/>
      <c r="R129" s="113"/>
      <c r="S129" s="91"/>
      <c r="T129" s="132"/>
      <c r="U129" s="40"/>
      <c r="V129" s="137" t="s">
        <v>49</v>
      </c>
      <c r="W129" s="138" t="s">
        <v>48</v>
      </c>
      <c r="X129" s="138" t="s">
        <v>58</v>
      </c>
      <c r="Y129" s="138">
        <v>72</v>
      </c>
      <c r="Z129" s="225" t="s">
        <v>50</v>
      </c>
      <c r="AA129" s="227" t="s">
        <v>50</v>
      </c>
      <c r="AC129" s="91"/>
      <c r="AD129" s="144"/>
      <c r="AE129" s="144"/>
    </row>
    <row r="130" spans="1:31" x14ac:dyDescent="0.35">
      <c r="A130" s="234" t="s">
        <v>325</v>
      </c>
      <c r="B130" s="58" t="s">
        <v>133</v>
      </c>
      <c r="C130" s="59" t="s">
        <v>45</v>
      </c>
      <c r="D130" s="179" t="s">
        <v>326</v>
      </c>
      <c r="E130" s="151"/>
      <c r="F130" s="190">
        <v>5272</v>
      </c>
      <c r="G130" s="65">
        <f t="shared" si="3"/>
        <v>5272</v>
      </c>
      <c r="H130" s="53">
        <f t="shared" si="4"/>
        <v>0</v>
      </c>
      <c r="I130" s="52">
        <f t="shared" si="5"/>
        <v>0</v>
      </c>
      <c r="J130" s="181"/>
      <c r="K130" s="92"/>
      <c r="M130" s="106"/>
      <c r="N130" s="91"/>
      <c r="P130" s="118"/>
      <c r="Q130" s="119"/>
      <c r="R130" s="113"/>
      <c r="S130" s="91"/>
      <c r="T130" s="132"/>
      <c r="U130" s="40"/>
      <c r="V130" s="137" t="s">
        <v>49</v>
      </c>
      <c r="W130" s="138" t="s">
        <v>48</v>
      </c>
      <c r="X130" s="138" t="s">
        <v>49</v>
      </c>
      <c r="Y130" s="138">
        <v>72</v>
      </c>
      <c r="Z130" s="225" t="s">
        <v>50</v>
      </c>
      <c r="AA130" s="227" t="s">
        <v>50</v>
      </c>
      <c r="AC130" s="91"/>
      <c r="AD130" s="144"/>
      <c r="AE130" s="144"/>
    </row>
    <row r="131" spans="1:31" x14ac:dyDescent="0.35">
      <c r="A131" s="234" t="s">
        <v>327</v>
      </c>
      <c r="B131" s="58" t="s">
        <v>103</v>
      </c>
      <c r="C131" s="59" t="s">
        <v>45</v>
      </c>
      <c r="D131" s="179" t="s">
        <v>328</v>
      </c>
      <c r="E131" s="151"/>
      <c r="F131" s="190">
        <v>5469</v>
      </c>
      <c r="G131" s="65">
        <f t="shared" si="3"/>
        <v>5469</v>
      </c>
      <c r="H131" s="53">
        <f t="shared" si="4"/>
        <v>0</v>
      </c>
      <c r="I131" s="52">
        <f t="shared" si="5"/>
        <v>0</v>
      </c>
      <c r="J131" s="181"/>
      <c r="K131" s="92"/>
      <c r="M131" s="106"/>
      <c r="N131" s="91"/>
      <c r="P131" s="118"/>
      <c r="Q131" s="119"/>
      <c r="R131" s="113"/>
      <c r="S131" s="91"/>
      <c r="T131" s="132"/>
      <c r="U131" s="40"/>
      <c r="V131" s="137" t="s">
        <v>49</v>
      </c>
      <c r="W131" s="138" t="s">
        <v>48</v>
      </c>
      <c r="X131" s="138" t="s">
        <v>49</v>
      </c>
      <c r="Y131" s="138">
        <v>72</v>
      </c>
      <c r="Z131" s="225" t="s">
        <v>50</v>
      </c>
      <c r="AA131" s="227" t="s">
        <v>50</v>
      </c>
      <c r="AC131" s="91"/>
      <c r="AD131" s="144"/>
      <c r="AE131" s="144"/>
    </row>
    <row r="132" spans="1:31" x14ac:dyDescent="0.35">
      <c r="A132" s="234" t="s">
        <v>329</v>
      </c>
      <c r="B132" s="58" t="s">
        <v>330</v>
      </c>
      <c r="C132" s="59" t="s">
        <v>45</v>
      </c>
      <c r="D132" s="179" t="s">
        <v>331</v>
      </c>
      <c r="E132" s="151"/>
      <c r="F132" s="190">
        <v>5939</v>
      </c>
      <c r="G132" s="65">
        <f t="shared" ref="G132:G188" si="6">(F132-F132*$E$12)</f>
        <v>5939</v>
      </c>
      <c r="H132" s="53">
        <f t="shared" ref="H132:H187" si="7">E132*F132</f>
        <v>0</v>
      </c>
      <c r="I132" s="52">
        <f t="shared" ref="I132:I187" si="8">E132*G132</f>
        <v>0</v>
      </c>
      <c r="J132" s="181"/>
      <c r="K132" s="92"/>
      <c r="M132" s="106"/>
      <c r="N132" s="91"/>
      <c r="P132" s="118"/>
      <c r="Q132" s="119"/>
      <c r="R132" s="113"/>
      <c r="S132" s="91"/>
      <c r="T132" s="132"/>
      <c r="U132" s="40"/>
      <c r="V132" s="137" t="s">
        <v>49</v>
      </c>
      <c r="W132" s="138" t="s">
        <v>48</v>
      </c>
      <c r="X132" s="138" t="s">
        <v>49</v>
      </c>
      <c r="Y132" s="138">
        <v>72</v>
      </c>
      <c r="Z132" s="225" t="s">
        <v>50</v>
      </c>
      <c r="AA132" s="227" t="s">
        <v>50</v>
      </c>
      <c r="AC132" s="91"/>
      <c r="AD132" s="144"/>
      <c r="AE132" s="144"/>
    </row>
    <row r="133" spans="1:31" x14ac:dyDescent="0.35">
      <c r="A133" s="234" t="s">
        <v>332</v>
      </c>
      <c r="B133" s="58" t="s">
        <v>153</v>
      </c>
      <c r="C133" s="59" t="s">
        <v>56</v>
      </c>
      <c r="D133" s="179" t="s">
        <v>333</v>
      </c>
      <c r="E133" s="151"/>
      <c r="F133" s="190">
        <v>5858</v>
      </c>
      <c r="G133" s="65">
        <f t="shared" si="6"/>
        <v>5858</v>
      </c>
      <c r="H133" s="53">
        <f t="shared" si="7"/>
        <v>0</v>
      </c>
      <c r="I133" s="52">
        <f t="shared" si="8"/>
        <v>0</v>
      </c>
      <c r="J133" s="181"/>
      <c r="K133" s="92"/>
      <c r="M133" s="106"/>
      <c r="N133" s="91"/>
      <c r="P133" s="118"/>
      <c r="Q133" s="119"/>
      <c r="R133" s="113"/>
      <c r="S133" s="91"/>
      <c r="T133" s="132"/>
      <c r="U133" s="40"/>
      <c r="V133" s="137" t="s">
        <v>58</v>
      </c>
      <c r="W133" s="138" t="s">
        <v>48</v>
      </c>
      <c r="X133" s="138" t="s">
        <v>58</v>
      </c>
      <c r="Y133" s="138">
        <v>72</v>
      </c>
      <c r="Z133" s="225" t="s">
        <v>50</v>
      </c>
      <c r="AA133" s="227" t="s">
        <v>50</v>
      </c>
      <c r="AC133" s="91"/>
      <c r="AD133" s="144"/>
      <c r="AE133" s="144"/>
    </row>
    <row r="134" spans="1:31" x14ac:dyDescent="0.35">
      <c r="A134" s="234" t="s">
        <v>334</v>
      </c>
      <c r="B134" s="58" t="s">
        <v>335</v>
      </c>
      <c r="C134" s="59" t="s">
        <v>56</v>
      </c>
      <c r="D134" s="179" t="s">
        <v>336</v>
      </c>
      <c r="E134" s="151"/>
      <c r="F134" s="190">
        <v>3538</v>
      </c>
      <c r="G134" s="65">
        <f t="shared" si="6"/>
        <v>3538</v>
      </c>
      <c r="H134" s="53">
        <f t="shared" si="7"/>
        <v>0</v>
      </c>
      <c r="I134" s="52">
        <f t="shared" si="8"/>
        <v>0</v>
      </c>
      <c r="J134" s="181"/>
      <c r="K134" s="92"/>
      <c r="M134" s="106"/>
      <c r="N134" s="91"/>
      <c r="P134" s="118"/>
      <c r="Q134" s="119"/>
      <c r="R134" s="113"/>
      <c r="S134" s="91"/>
      <c r="T134" s="132"/>
      <c r="U134" s="40"/>
      <c r="V134" s="137" t="s">
        <v>49</v>
      </c>
      <c r="W134" s="138" t="s">
        <v>48</v>
      </c>
      <c r="X134" s="138" t="s">
        <v>58</v>
      </c>
      <c r="Y134" s="138">
        <v>69</v>
      </c>
      <c r="Z134" s="225" t="s">
        <v>50</v>
      </c>
      <c r="AA134" s="227" t="s">
        <v>50</v>
      </c>
      <c r="AC134" s="91"/>
      <c r="AD134" s="144"/>
      <c r="AE134" s="144"/>
    </row>
    <row r="135" spans="1:31" x14ac:dyDescent="0.35">
      <c r="A135" s="234" t="s">
        <v>337</v>
      </c>
      <c r="B135" s="58" t="s">
        <v>79</v>
      </c>
      <c r="C135" s="59" t="s">
        <v>45</v>
      </c>
      <c r="D135" s="179" t="s">
        <v>338</v>
      </c>
      <c r="E135" s="151"/>
      <c r="F135" s="190">
        <v>3688</v>
      </c>
      <c r="G135" s="65">
        <f t="shared" si="6"/>
        <v>3688</v>
      </c>
      <c r="H135" s="53">
        <f t="shared" si="7"/>
        <v>0</v>
      </c>
      <c r="I135" s="52">
        <f t="shared" si="8"/>
        <v>0</v>
      </c>
      <c r="J135" s="181"/>
      <c r="K135" s="92"/>
      <c r="M135" s="106"/>
      <c r="N135" s="91"/>
      <c r="P135" s="118"/>
      <c r="Q135" s="119"/>
      <c r="R135" s="113"/>
      <c r="S135" s="91"/>
      <c r="T135" s="132"/>
      <c r="U135" s="40"/>
      <c r="V135" s="137" t="s">
        <v>48</v>
      </c>
      <c r="W135" s="138" t="s">
        <v>48</v>
      </c>
      <c r="X135" s="138" t="s">
        <v>49</v>
      </c>
      <c r="Y135" s="138">
        <v>72</v>
      </c>
      <c r="Z135" s="225" t="s">
        <v>50</v>
      </c>
      <c r="AA135" s="227" t="s">
        <v>50</v>
      </c>
      <c r="AC135" s="91"/>
      <c r="AD135" s="144"/>
      <c r="AE135" s="144"/>
    </row>
    <row r="136" spans="1:31" x14ac:dyDescent="0.35">
      <c r="A136" s="234" t="s">
        <v>339</v>
      </c>
      <c r="B136" s="58" t="s">
        <v>125</v>
      </c>
      <c r="C136" s="59" t="s">
        <v>56</v>
      </c>
      <c r="D136" s="179" t="s">
        <v>340</v>
      </c>
      <c r="E136" s="151"/>
      <c r="F136" s="190">
        <v>3666</v>
      </c>
      <c r="G136" s="65">
        <f t="shared" si="6"/>
        <v>3666</v>
      </c>
      <c r="H136" s="53">
        <f t="shared" si="7"/>
        <v>0</v>
      </c>
      <c r="I136" s="52">
        <f t="shared" si="8"/>
        <v>0</v>
      </c>
      <c r="J136" s="181"/>
      <c r="K136" s="92"/>
      <c r="M136" s="106"/>
      <c r="N136" s="91"/>
      <c r="P136" s="118"/>
      <c r="Q136" s="119"/>
      <c r="R136" s="113"/>
      <c r="S136" s="91"/>
      <c r="T136" s="132"/>
      <c r="U136" s="40"/>
      <c r="V136" s="137" t="s">
        <v>47</v>
      </c>
      <c r="W136" s="138" t="s">
        <v>48</v>
      </c>
      <c r="X136" s="138" t="s">
        <v>58</v>
      </c>
      <c r="Y136" s="138">
        <v>69</v>
      </c>
      <c r="Z136" s="225" t="s">
        <v>50</v>
      </c>
      <c r="AA136" s="227" t="s">
        <v>50</v>
      </c>
      <c r="AC136" s="91"/>
      <c r="AD136" s="144"/>
      <c r="AE136" s="144"/>
    </row>
    <row r="137" spans="1:31" x14ac:dyDescent="0.35">
      <c r="A137" s="234" t="s">
        <v>341</v>
      </c>
      <c r="B137" s="58" t="s">
        <v>82</v>
      </c>
      <c r="C137" s="59" t="s">
        <v>56</v>
      </c>
      <c r="D137" s="179" t="s">
        <v>342</v>
      </c>
      <c r="E137" s="151"/>
      <c r="F137" s="190">
        <v>4452</v>
      </c>
      <c r="G137" s="65">
        <f t="shared" si="6"/>
        <v>4452</v>
      </c>
      <c r="H137" s="53">
        <f t="shared" si="7"/>
        <v>0</v>
      </c>
      <c r="I137" s="52">
        <f t="shared" si="8"/>
        <v>0</v>
      </c>
      <c r="J137" s="181"/>
      <c r="K137" s="92"/>
      <c r="M137" s="106"/>
      <c r="N137" s="91"/>
      <c r="P137" s="118"/>
      <c r="Q137" s="119"/>
      <c r="R137" s="113"/>
      <c r="S137" s="91"/>
      <c r="T137" s="132"/>
      <c r="U137" s="40"/>
      <c r="V137" s="137" t="s">
        <v>49</v>
      </c>
      <c r="W137" s="138" t="s">
        <v>48</v>
      </c>
      <c r="X137" s="138" t="s">
        <v>58</v>
      </c>
      <c r="Y137" s="138">
        <v>70</v>
      </c>
      <c r="Z137" s="225" t="s">
        <v>50</v>
      </c>
      <c r="AA137" s="227" t="s">
        <v>50</v>
      </c>
      <c r="AC137" s="91"/>
      <c r="AD137" s="144"/>
      <c r="AE137" s="144"/>
    </row>
    <row r="138" spans="1:31" x14ac:dyDescent="0.35">
      <c r="A138" s="234" t="s">
        <v>343</v>
      </c>
      <c r="B138" s="58" t="s">
        <v>190</v>
      </c>
      <c r="C138" s="59" t="s">
        <v>56</v>
      </c>
      <c r="D138" s="179" t="s">
        <v>344</v>
      </c>
      <c r="E138" s="151"/>
      <c r="F138" s="190">
        <v>3953</v>
      </c>
      <c r="G138" s="65">
        <f t="shared" si="6"/>
        <v>3953</v>
      </c>
      <c r="H138" s="53">
        <f t="shared" si="7"/>
        <v>0</v>
      </c>
      <c r="I138" s="52">
        <f t="shared" si="8"/>
        <v>0</v>
      </c>
      <c r="J138" s="181"/>
      <c r="K138" s="92"/>
      <c r="M138" s="106"/>
      <c r="N138" s="91"/>
      <c r="P138" s="118"/>
      <c r="Q138" s="119"/>
      <c r="R138" s="113"/>
      <c r="S138" s="91"/>
      <c r="T138" s="132"/>
      <c r="U138" s="40"/>
      <c r="V138" s="137" t="s">
        <v>47</v>
      </c>
      <c r="W138" s="138" t="s">
        <v>48</v>
      </c>
      <c r="X138" s="138" t="s">
        <v>58</v>
      </c>
      <c r="Y138" s="138">
        <v>69</v>
      </c>
      <c r="Z138" s="225" t="s">
        <v>50</v>
      </c>
      <c r="AA138" s="227" t="s">
        <v>50</v>
      </c>
      <c r="AC138" s="91"/>
      <c r="AD138" s="144"/>
      <c r="AE138" s="144"/>
    </row>
    <row r="139" spans="1:31" x14ac:dyDescent="0.35">
      <c r="A139" s="234" t="s">
        <v>345</v>
      </c>
      <c r="B139" s="58" t="s">
        <v>346</v>
      </c>
      <c r="C139" s="59" t="s">
        <v>56</v>
      </c>
      <c r="D139" s="179" t="s">
        <v>347</v>
      </c>
      <c r="E139" s="151"/>
      <c r="F139" s="190">
        <v>4185</v>
      </c>
      <c r="G139" s="65">
        <f t="shared" si="6"/>
        <v>4185</v>
      </c>
      <c r="H139" s="53">
        <f t="shared" si="7"/>
        <v>0</v>
      </c>
      <c r="I139" s="52">
        <f t="shared" si="8"/>
        <v>0</v>
      </c>
      <c r="J139" s="181"/>
      <c r="K139" s="92"/>
      <c r="M139" s="106"/>
      <c r="N139" s="91"/>
      <c r="P139" s="118"/>
      <c r="Q139" s="119"/>
      <c r="R139" s="113"/>
      <c r="S139" s="91"/>
      <c r="T139" s="132"/>
      <c r="U139" s="40"/>
      <c r="V139" s="137" t="s">
        <v>49</v>
      </c>
      <c r="W139" s="138" t="s">
        <v>48</v>
      </c>
      <c r="X139" s="138" t="s">
        <v>58</v>
      </c>
      <c r="Y139" s="138">
        <v>69</v>
      </c>
      <c r="Z139" s="225" t="s">
        <v>50</v>
      </c>
      <c r="AA139" s="227" t="s">
        <v>50</v>
      </c>
      <c r="AC139" s="91"/>
      <c r="AD139" s="144"/>
      <c r="AE139" s="144"/>
    </row>
    <row r="140" spans="1:31" x14ac:dyDescent="0.35">
      <c r="A140" s="234" t="s">
        <v>348</v>
      </c>
      <c r="B140" s="58" t="s">
        <v>182</v>
      </c>
      <c r="C140" s="59" t="s">
        <v>56</v>
      </c>
      <c r="D140" s="179" t="s">
        <v>349</v>
      </c>
      <c r="E140" s="151"/>
      <c r="F140" s="190">
        <v>4272</v>
      </c>
      <c r="G140" s="65">
        <f t="shared" si="6"/>
        <v>4272</v>
      </c>
      <c r="H140" s="53">
        <f t="shared" si="7"/>
        <v>0</v>
      </c>
      <c r="I140" s="52">
        <f t="shared" si="8"/>
        <v>0</v>
      </c>
      <c r="J140" s="181"/>
      <c r="K140" s="92"/>
      <c r="M140" s="106"/>
      <c r="N140" s="91"/>
      <c r="P140" s="118"/>
      <c r="Q140" s="119"/>
      <c r="R140" s="113"/>
      <c r="S140" s="91"/>
      <c r="T140" s="132"/>
      <c r="U140" s="40"/>
      <c r="V140" s="137" t="s">
        <v>49</v>
      </c>
      <c r="W140" s="138" t="s">
        <v>48</v>
      </c>
      <c r="X140" s="138" t="s">
        <v>58</v>
      </c>
      <c r="Y140" s="138">
        <v>69</v>
      </c>
      <c r="Z140" s="225" t="s">
        <v>50</v>
      </c>
      <c r="AA140" s="227" t="s">
        <v>50</v>
      </c>
      <c r="AC140" s="91"/>
      <c r="AD140" s="144"/>
      <c r="AE140" s="144"/>
    </row>
    <row r="141" spans="1:31" x14ac:dyDescent="0.35">
      <c r="A141" s="234" t="s">
        <v>350</v>
      </c>
      <c r="B141" s="58" t="s">
        <v>44</v>
      </c>
      <c r="C141" s="59" t="s">
        <v>56</v>
      </c>
      <c r="D141" s="179" t="s">
        <v>351</v>
      </c>
      <c r="E141" s="151"/>
      <c r="F141" s="190">
        <v>4458</v>
      </c>
      <c r="G141" s="65">
        <f t="shared" si="6"/>
        <v>4458</v>
      </c>
      <c r="H141" s="53">
        <f t="shared" si="7"/>
        <v>0</v>
      </c>
      <c r="I141" s="52">
        <f t="shared" si="8"/>
        <v>0</v>
      </c>
      <c r="J141" s="181"/>
      <c r="K141" s="92"/>
      <c r="M141" s="106"/>
      <c r="N141" s="91"/>
      <c r="P141" s="118"/>
      <c r="Q141" s="119"/>
      <c r="R141" s="113"/>
      <c r="S141" s="91"/>
      <c r="T141" s="132"/>
      <c r="U141" s="40"/>
      <c r="V141" s="137" t="s">
        <v>49</v>
      </c>
      <c r="W141" s="138" t="s">
        <v>48</v>
      </c>
      <c r="X141" s="138" t="s">
        <v>58</v>
      </c>
      <c r="Y141" s="138">
        <v>70</v>
      </c>
      <c r="Z141" s="225" t="s">
        <v>50</v>
      </c>
      <c r="AA141" s="227" t="s">
        <v>50</v>
      </c>
      <c r="AC141" s="91"/>
      <c r="AD141" s="144"/>
      <c r="AE141" s="144"/>
    </row>
    <row r="142" spans="1:31" x14ac:dyDescent="0.35">
      <c r="A142" s="234" t="s">
        <v>352</v>
      </c>
      <c r="B142" s="58" t="s">
        <v>144</v>
      </c>
      <c r="C142" s="59" t="s">
        <v>45</v>
      </c>
      <c r="D142" s="179" t="s">
        <v>353</v>
      </c>
      <c r="E142" s="151"/>
      <c r="F142" s="190">
        <v>5702</v>
      </c>
      <c r="G142" s="65">
        <f t="shared" si="6"/>
        <v>5702</v>
      </c>
      <c r="H142" s="53">
        <f t="shared" si="7"/>
        <v>0</v>
      </c>
      <c r="I142" s="52">
        <f t="shared" si="8"/>
        <v>0</v>
      </c>
      <c r="J142" s="181"/>
      <c r="K142" s="92"/>
      <c r="M142" s="106"/>
      <c r="N142" s="91"/>
      <c r="P142" s="118"/>
      <c r="Q142" s="119"/>
      <c r="R142" s="113"/>
      <c r="S142" s="91"/>
      <c r="T142" s="132"/>
      <c r="U142" s="40"/>
      <c r="V142" s="137" t="s">
        <v>49</v>
      </c>
      <c r="W142" s="138" t="s">
        <v>48</v>
      </c>
      <c r="X142" s="138" t="s">
        <v>58</v>
      </c>
      <c r="Y142" s="138">
        <v>72</v>
      </c>
      <c r="Z142" s="225" t="s">
        <v>50</v>
      </c>
      <c r="AA142" s="227" t="s">
        <v>50</v>
      </c>
      <c r="AC142" s="91"/>
      <c r="AD142" s="144"/>
      <c r="AE142" s="144"/>
    </row>
    <row r="143" spans="1:31" x14ac:dyDescent="0.35">
      <c r="A143" s="234" t="s">
        <v>354</v>
      </c>
      <c r="B143" s="58" t="s">
        <v>85</v>
      </c>
      <c r="C143" s="59" t="s">
        <v>45</v>
      </c>
      <c r="D143" s="179" t="s">
        <v>355</v>
      </c>
      <c r="E143" s="151"/>
      <c r="F143" s="190">
        <v>5154</v>
      </c>
      <c r="G143" s="65">
        <f t="shared" si="6"/>
        <v>5154</v>
      </c>
      <c r="H143" s="53">
        <f t="shared" si="7"/>
        <v>0</v>
      </c>
      <c r="I143" s="52">
        <f t="shared" si="8"/>
        <v>0</v>
      </c>
      <c r="J143" s="181"/>
      <c r="K143" s="92"/>
      <c r="M143" s="106"/>
      <c r="N143" s="91"/>
      <c r="P143" s="118"/>
      <c r="Q143" s="119"/>
      <c r="R143" s="113"/>
      <c r="S143" s="91"/>
      <c r="T143" s="132"/>
      <c r="U143" s="40"/>
      <c r="V143" s="137" t="s">
        <v>49</v>
      </c>
      <c r="W143" s="138" t="s">
        <v>48</v>
      </c>
      <c r="X143" s="138" t="s">
        <v>49</v>
      </c>
      <c r="Y143" s="138">
        <v>72</v>
      </c>
      <c r="Z143" s="225" t="s">
        <v>50</v>
      </c>
      <c r="AA143" s="227" t="s">
        <v>50</v>
      </c>
      <c r="AC143" s="91"/>
      <c r="AD143" s="144"/>
      <c r="AE143" s="144"/>
    </row>
    <row r="144" spans="1:31" x14ac:dyDescent="0.35">
      <c r="A144" s="234" t="s">
        <v>356</v>
      </c>
      <c r="B144" s="58" t="s">
        <v>244</v>
      </c>
      <c r="C144" s="59" t="s">
        <v>45</v>
      </c>
      <c r="D144" s="179" t="s">
        <v>357</v>
      </c>
      <c r="E144" s="151"/>
      <c r="F144" s="190">
        <v>5009</v>
      </c>
      <c r="G144" s="65">
        <f t="shared" si="6"/>
        <v>5009</v>
      </c>
      <c r="H144" s="53">
        <f t="shared" si="7"/>
        <v>0</v>
      </c>
      <c r="I144" s="52">
        <f t="shared" si="8"/>
        <v>0</v>
      </c>
      <c r="J144" s="181"/>
      <c r="K144" s="92"/>
      <c r="M144" s="106"/>
      <c r="N144" s="91"/>
      <c r="P144" s="118"/>
      <c r="Q144" s="119"/>
      <c r="R144" s="113"/>
      <c r="S144" s="91"/>
      <c r="T144" s="132"/>
      <c r="U144" s="40"/>
      <c r="V144" s="137" t="s">
        <v>47</v>
      </c>
      <c r="W144" s="138" t="s">
        <v>48</v>
      </c>
      <c r="X144" s="138" t="s">
        <v>49</v>
      </c>
      <c r="Y144" s="138">
        <v>72</v>
      </c>
      <c r="Z144" s="225" t="s">
        <v>50</v>
      </c>
      <c r="AA144" s="227" t="s">
        <v>50</v>
      </c>
      <c r="AC144" s="91"/>
      <c r="AD144" s="144"/>
      <c r="AE144" s="144"/>
    </row>
    <row r="145" spans="1:31" x14ac:dyDescent="0.35">
      <c r="A145" s="234" t="s">
        <v>356</v>
      </c>
      <c r="B145" s="58" t="s">
        <v>244</v>
      </c>
      <c r="C145" s="59" t="s">
        <v>56</v>
      </c>
      <c r="D145" s="179" t="s">
        <v>358</v>
      </c>
      <c r="E145" s="151"/>
      <c r="F145" s="190">
        <v>5009</v>
      </c>
      <c r="G145" s="65">
        <f t="shared" si="6"/>
        <v>5009</v>
      </c>
      <c r="H145" s="53">
        <f t="shared" si="7"/>
        <v>0</v>
      </c>
      <c r="I145" s="52">
        <f t="shared" si="8"/>
        <v>0</v>
      </c>
      <c r="J145" s="181"/>
      <c r="K145" s="92"/>
      <c r="M145" s="106"/>
      <c r="N145" s="91"/>
      <c r="P145" s="118"/>
      <c r="Q145" s="119"/>
      <c r="R145" s="113"/>
      <c r="S145" s="91"/>
      <c r="T145" s="132"/>
      <c r="U145" s="40"/>
      <c r="V145" s="137" t="s">
        <v>47</v>
      </c>
      <c r="W145" s="138" t="s">
        <v>48</v>
      </c>
      <c r="X145" s="138" t="s">
        <v>58</v>
      </c>
      <c r="Y145" s="138">
        <v>70</v>
      </c>
      <c r="Z145" s="225" t="s">
        <v>50</v>
      </c>
      <c r="AA145" s="227" t="s">
        <v>50</v>
      </c>
      <c r="AC145" s="91"/>
      <c r="AD145" s="144"/>
      <c r="AE145" s="144"/>
    </row>
    <row r="146" spans="1:31" x14ac:dyDescent="0.35">
      <c r="A146" s="234" t="s">
        <v>359</v>
      </c>
      <c r="B146" s="58" t="s">
        <v>198</v>
      </c>
      <c r="C146" s="59" t="s">
        <v>56</v>
      </c>
      <c r="D146" s="179" t="s">
        <v>360</v>
      </c>
      <c r="E146" s="151"/>
      <c r="F146" s="190">
        <v>5590</v>
      </c>
      <c r="G146" s="65">
        <f t="shared" si="6"/>
        <v>5590</v>
      </c>
      <c r="H146" s="53">
        <f t="shared" si="7"/>
        <v>0</v>
      </c>
      <c r="I146" s="52">
        <f t="shared" si="8"/>
        <v>0</v>
      </c>
      <c r="J146" s="181"/>
      <c r="K146" s="92"/>
      <c r="M146" s="106"/>
      <c r="N146" s="91"/>
      <c r="P146" s="118"/>
      <c r="Q146" s="119"/>
      <c r="R146" s="113"/>
      <c r="S146" s="91"/>
      <c r="T146" s="132"/>
      <c r="U146" s="40"/>
      <c r="V146" s="137" t="s">
        <v>58</v>
      </c>
      <c r="W146" s="138" t="s">
        <v>48</v>
      </c>
      <c r="X146" s="138" t="s">
        <v>58</v>
      </c>
      <c r="Y146" s="138">
        <v>70</v>
      </c>
      <c r="Z146" s="225" t="s">
        <v>50</v>
      </c>
      <c r="AA146" s="227" t="s">
        <v>50</v>
      </c>
      <c r="AC146" s="91"/>
      <c r="AD146" s="144"/>
      <c r="AE146" s="144"/>
    </row>
    <row r="147" spans="1:31" x14ac:dyDescent="0.35">
      <c r="A147" s="234" t="s">
        <v>361</v>
      </c>
      <c r="B147" s="58" t="s">
        <v>133</v>
      </c>
      <c r="C147" s="59" t="s">
        <v>56</v>
      </c>
      <c r="D147" s="179" t="s">
        <v>362</v>
      </c>
      <c r="E147" s="151"/>
      <c r="F147" s="190">
        <v>5276</v>
      </c>
      <c r="G147" s="65">
        <f t="shared" si="6"/>
        <v>5276</v>
      </c>
      <c r="H147" s="53">
        <f t="shared" si="7"/>
        <v>0</v>
      </c>
      <c r="I147" s="52">
        <f t="shared" si="8"/>
        <v>0</v>
      </c>
      <c r="J147" s="181"/>
      <c r="K147" s="92"/>
      <c r="M147" s="106"/>
      <c r="N147" s="91"/>
      <c r="P147" s="118"/>
      <c r="Q147" s="119"/>
      <c r="R147" s="113"/>
      <c r="S147" s="91"/>
      <c r="T147" s="132"/>
      <c r="U147" s="40"/>
      <c r="V147" s="137" t="s">
        <v>49</v>
      </c>
      <c r="W147" s="138" t="s">
        <v>48</v>
      </c>
      <c r="X147" s="138" t="s">
        <v>58</v>
      </c>
      <c r="Y147" s="138">
        <v>70</v>
      </c>
      <c r="Z147" s="225" t="s">
        <v>50</v>
      </c>
      <c r="AA147" s="227" t="s">
        <v>50</v>
      </c>
      <c r="AC147" s="91"/>
      <c r="AD147" s="144"/>
      <c r="AE147" s="144"/>
    </row>
    <row r="148" spans="1:31" x14ac:dyDescent="0.35">
      <c r="A148" s="234" t="s">
        <v>363</v>
      </c>
      <c r="B148" s="58" t="s">
        <v>103</v>
      </c>
      <c r="C148" s="59" t="s">
        <v>45</v>
      </c>
      <c r="D148" s="179" t="s">
        <v>364</v>
      </c>
      <c r="E148" s="151"/>
      <c r="F148" s="190">
        <v>5636</v>
      </c>
      <c r="G148" s="65">
        <f t="shared" si="6"/>
        <v>5636</v>
      </c>
      <c r="H148" s="53">
        <f t="shared" si="7"/>
        <v>0</v>
      </c>
      <c r="I148" s="52">
        <f t="shared" si="8"/>
        <v>0</v>
      </c>
      <c r="J148" s="181"/>
      <c r="K148" s="92"/>
      <c r="M148" s="106"/>
      <c r="N148" s="91"/>
      <c r="P148" s="118"/>
      <c r="Q148" s="119"/>
      <c r="R148" s="113"/>
      <c r="S148" s="91"/>
      <c r="T148" s="132"/>
      <c r="U148" s="40"/>
      <c r="V148" s="137" t="s">
        <v>49</v>
      </c>
      <c r="W148" s="138" t="s">
        <v>48</v>
      </c>
      <c r="X148" s="138" t="s">
        <v>58</v>
      </c>
      <c r="Y148" s="138">
        <v>72</v>
      </c>
      <c r="Z148" s="225" t="s">
        <v>50</v>
      </c>
      <c r="AA148" s="227" t="s">
        <v>50</v>
      </c>
      <c r="AC148" s="91"/>
      <c r="AD148" s="144"/>
      <c r="AE148" s="144"/>
    </row>
    <row r="149" spans="1:31" x14ac:dyDescent="0.35">
      <c r="A149" s="234" t="s">
        <v>365</v>
      </c>
      <c r="B149" s="58" t="s">
        <v>110</v>
      </c>
      <c r="C149" s="59" t="s">
        <v>56</v>
      </c>
      <c r="D149" s="179" t="s">
        <v>366</v>
      </c>
      <c r="E149" s="151"/>
      <c r="F149" s="190">
        <v>5632</v>
      </c>
      <c r="G149" s="65">
        <f t="shared" si="6"/>
        <v>5632</v>
      </c>
      <c r="H149" s="53">
        <f t="shared" si="7"/>
        <v>0</v>
      </c>
      <c r="I149" s="52">
        <f t="shared" si="8"/>
        <v>0</v>
      </c>
      <c r="J149" s="181"/>
      <c r="K149" s="92"/>
      <c r="M149" s="106"/>
      <c r="N149" s="91"/>
      <c r="P149" s="118"/>
      <c r="Q149" s="119"/>
      <c r="R149" s="113"/>
      <c r="S149" s="91"/>
      <c r="T149" s="132"/>
      <c r="U149" s="40"/>
      <c r="V149" s="137" t="s">
        <v>49</v>
      </c>
      <c r="W149" s="138" t="s">
        <v>48</v>
      </c>
      <c r="X149" s="138" t="s">
        <v>58</v>
      </c>
      <c r="Y149" s="138">
        <v>72</v>
      </c>
      <c r="Z149" s="225" t="s">
        <v>50</v>
      </c>
      <c r="AA149" s="227" t="s">
        <v>50</v>
      </c>
      <c r="AC149" s="91"/>
      <c r="AD149" s="144"/>
      <c r="AE149" s="144"/>
    </row>
    <row r="150" spans="1:31" x14ac:dyDescent="0.35">
      <c r="A150" s="234" t="s">
        <v>367</v>
      </c>
      <c r="B150" s="58" t="s">
        <v>150</v>
      </c>
      <c r="C150" s="59" t="s">
        <v>56</v>
      </c>
      <c r="D150" s="179" t="s">
        <v>368</v>
      </c>
      <c r="E150" s="151"/>
      <c r="F150" s="190">
        <v>5801</v>
      </c>
      <c r="G150" s="65">
        <f t="shared" si="6"/>
        <v>5801</v>
      </c>
      <c r="H150" s="53">
        <f t="shared" si="7"/>
        <v>0</v>
      </c>
      <c r="I150" s="52">
        <f t="shared" si="8"/>
        <v>0</v>
      </c>
      <c r="J150" s="181"/>
      <c r="K150" s="92"/>
      <c r="M150" s="106"/>
      <c r="N150" s="91"/>
      <c r="P150" s="118"/>
      <c r="Q150" s="119"/>
      <c r="R150" s="113"/>
      <c r="S150" s="91"/>
      <c r="T150" s="132"/>
      <c r="U150" s="40"/>
      <c r="V150" s="137" t="s">
        <v>58</v>
      </c>
      <c r="W150" s="138" t="s">
        <v>48</v>
      </c>
      <c r="X150" s="138" t="s">
        <v>58</v>
      </c>
      <c r="Y150" s="138">
        <v>72</v>
      </c>
      <c r="Z150" s="225" t="s">
        <v>50</v>
      </c>
      <c r="AA150" s="227" t="s">
        <v>50</v>
      </c>
      <c r="AC150" s="91"/>
      <c r="AD150" s="144"/>
      <c r="AE150" s="144"/>
    </row>
    <row r="151" spans="1:31" x14ac:dyDescent="0.35">
      <c r="A151" s="234" t="s">
        <v>369</v>
      </c>
      <c r="B151" s="58" t="s">
        <v>44</v>
      </c>
      <c r="C151" s="59" t="s">
        <v>45</v>
      </c>
      <c r="D151" s="179" t="s">
        <v>370</v>
      </c>
      <c r="E151" s="151"/>
      <c r="F151" s="190">
        <v>5473</v>
      </c>
      <c r="G151" s="65">
        <f t="shared" si="6"/>
        <v>5473</v>
      </c>
      <c r="H151" s="53">
        <f t="shared" si="7"/>
        <v>0</v>
      </c>
      <c r="I151" s="52">
        <f t="shared" si="8"/>
        <v>0</v>
      </c>
      <c r="J151" s="181"/>
      <c r="K151" s="92"/>
      <c r="M151" s="106"/>
      <c r="N151" s="91"/>
      <c r="P151" s="118"/>
      <c r="Q151" s="119"/>
      <c r="R151" s="113"/>
      <c r="S151" s="91"/>
      <c r="T151" s="132"/>
      <c r="U151" s="40"/>
      <c r="V151" s="137" t="s">
        <v>49</v>
      </c>
      <c r="W151" s="138" t="s">
        <v>48</v>
      </c>
      <c r="X151" s="138" t="s">
        <v>49</v>
      </c>
      <c r="Y151" s="138">
        <v>72</v>
      </c>
      <c r="Z151" s="225" t="s">
        <v>50</v>
      </c>
      <c r="AA151" s="227" t="s">
        <v>50</v>
      </c>
      <c r="AC151" s="91"/>
      <c r="AD151" s="144"/>
      <c r="AE151" s="144"/>
    </row>
    <row r="152" spans="1:31" x14ac:dyDescent="0.35">
      <c r="A152" s="234" t="s">
        <v>371</v>
      </c>
      <c r="B152" s="58" t="s">
        <v>195</v>
      </c>
      <c r="C152" s="59" t="s">
        <v>56</v>
      </c>
      <c r="D152" s="179" t="s">
        <v>372</v>
      </c>
      <c r="E152" s="151"/>
      <c r="F152" s="190">
        <v>5320</v>
      </c>
      <c r="G152" s="65">
        <f t="shared" si="6"/>
        <v>5320</v>
      </c>
      <c r="H152" s="53">
        <f t="shared" si="7"/>
        <v>0</v>
      </c>
      <c r="I152" s="52">
        <f t="shared" si="8"/>
        <v>0</v>
      </c>
      <c r="J152" s="181"/>
      <c r="K152" s="92"/>
      <c r="M152" s="106"/>
      <c r="N152" s="91"/>
      <c r="P152" s="118"/>
      <c r="Q152" s="119"/>
      <c r="R152" s="113"/>
      <c r="S152" s="91"/>
      <c r="T152" s="132"/>
      <c r="U152" s="40"/>
      <c r="V152" s="137" t="s">
        <v>58</v>
      </c>
      <c r="W152" s="138" t="s">
        <v>48</v>
      </c>
      <c r="X152" s="138" t="s">
        <v>58</v>
      </c>
      <c r="Y152" s="138">
        <v>70</v>
      </c>
      <c r="Z152" s="225" t="s">
        <v>50</v>
      </c>
      <c r="AA152" s="227" t="s">
        <v>50</v>
      </c>
      <c r="AC152" s="91"/>
      <c r="AD152" s="144"/>
      <c r="AE152" s="144"/>
    </row>
    <row r="153" spans="1:31" x14ac:dyDescent="0.35">
      <c r="A153" s="234" t="s">
        <v>373</v>
      </c>
      <c r="B153" s="58" t="s">
        <v>220</v>
      </c>
      <c r="C153" s="59" t="s">
        <v>56</v>
      </c>
      <c r="D153" s="179" t="s">
        <v>374</v>
      </c>
      <c r="E153" s="151"/>
      <c r="F153" s="190">
        <v>5643</v>
      </c>
      <c r="G153" s="65">
        <f t="shared" si="6"/>
        <v>5643</v>
      </c>
      <c r="H153" s="53">
        <f t="shared" si="7"/>
        <v>0</v>
      </c>
      <c r="I153" s="52">
        <f t="shared" si="8"/>
        <v>0</v>
      </c>
      <c r="J153" s="181"/>
      <c r="K153" s="92"/>
      <c r="M153" s="106"/>
      <c r="N153" s="91"/>
      <c r="P153" s="118"/>
      <c r="Q153" s="119"/>
      <c r="R153" s="113"/>
      <c r="S153" s="91"/>
      <c r="T153" s="132"/>
      <c r="U153" s="40"/>
      <c r="V153" s="137" t="s">
        <v>58</v>
      </c>
      <c r="W153" s="138" t="s">
        <v>48</v>
      </c>
      <c r="X153" s="138" t="s">
        <v>58</v>
      </c>
      <c r="Y153" s="138">
        <v>70</v>
      </c>
      <c r="Z153" s="225" t="s">
        <v>50</v>
      </c>
      <c r="AA153" s="227" t="s">
        <v>50</v>
      </c>
      <c r="AC153" s="91"/>
      <c r="AD153" s="144"/>
      <c r="AE153" s="144"/>
    </row>
    <row r="154" spans="1:31" x14ac:dyDescent="0.35">
      <c r="A154" s="234" t="s">
        <v>375</v>
      </c>
      <c r="B154" s="58" t="s">
        <v>144</v>
      </c>
      <c r="C154" s="59" t="s">
        <v>56</v>
      </c>
      <c r="D154" s="179" t="s">
        <v>376</v>
      </c>
      <c r="E154" s="151"/>
      <c r="F154" s="190">
        <v>5706</v>
      </c>
      <c r="G154" s="65">
        <f t="shared" si="6"/>
        <v>5706</v>
      </c>
      <c r="H154" s="53">
        <f t="shared" si="7"/>
        <v>0</v>
      </c>
      <c r="I154" s="52">
        <f t="shared" si="8"/>
        <v>0</v>
      </c>
      <c r="J154" s="181"/>
      <c r="K154" s="92"/>
      <c r="M154" s="106"/>
      <c r="N154" s="91"/>
      <c r="P154" s="118"/>
      <c r="Q154" s="119"/>
      <c r="R154" s="113"/>
      <c r="S154" s="91"/>
      <c r="T154" s="132"/>
      <c r="U154" s="40"/>
      <c r="V154" s="137" t="s">
        <v>49</v>
      </c>
      <c r="W154" s="138" t="s">
        <v>48</v>
      </c>
      <c r="X154" s="138" t="s">
        <v>58</v>
      </c>
      <c r="Y154" s="138">
        <v>70</v>
      </c>
      <c r="Z154" s="225" t="s">
        <v>50</v>
      </c>
      <c r="AA154" s="227" t="s">
        <v>50</v>
      </c>
      <c r="AC154" s="91"/>
      <c r="AD154" s="144"/>
      <c r="AE154" s="144"/>
    </row>
    <row r="155" spans="1:31" x14ac:dyDescent="0.35">
      <c r="A155" s="234" t="s">
        <v>377</v>
      </c>
      <c r="B155" s="58" t="s">
        <v>201</v>
      </c>
      <c r="C155" s="59" t="s">
        <v>45</v>
      </c>
      <c r="D155" s="179" t="s">
        <v>378</v>
      </c>
      <c r="E155" s="151"/>
      <c r="F155" s="190">
        <v>5860</v>
      </c>
      <c r="G155" s="65">
        <f t="shared" si="6"/>
        <v>5860</v>
      </c>
      <c r="H155" s="53">
        <f t="shared" si="7"/>
        <v>0</v>
      </c>
      <c r="I155" s="52">
        <f t="shared" si="8"/>
        <v>0</v>
      </c>
      <c r="J155" s="181"/>
      <c r="K155" s="92"/>
      <c r="M155" s="106"/>
      <c r="N155" s="91"/>
      <c r="P155" s="118"/>
      <c r="Q155" s="119"/>
      <c r="R155" s="113"/>
      <c r="S155" s="91"/>
      <c r="T155" s="132"/>
      <c r="U155" s="40"/>
      <c r="V155" s="137" t="s">
        <v>49</v>
      </c>
      <c r="W155" s="138" t="s">
        <v>48</v>
      </c>
      <c r="X155" s="138" t="s">
        <v>58</v>
      </c>
      <c r="Y155" s="138">
        <v>72</v>
      </c>
      <c r="Z155" s="225" t="s">
        <v>50</v>
      </c>
      <c r="AA155" s="227" t="s">
        <v>50</v>
      </c>
      <c r="AC155" s="91"/>
      <c r="AD155" s="144"/>
      <c r="AE155" s="144"/>
    </row>
    <row r="156" spans="1:31" x14ac:dyDescent="0.35">
      <c r="A156" s="234" t="s">
        <v>379</v>
      </c>
      <c r="B156" s="58" t="s">
        <v>52</v>
      </c>
      <c r="C156" s="59" t="s">
        <v>45</v>
      </c>
      <c r="D156" s="179" t="s">
        <v>380</v>
      </c>
      <c r="E156" s="151"/>
      <c r="F156" s="190">
        <v>5856</v>
      </c>
      <c r="G156" s="65">
        <f t="shared" si="6"/>
        <v>5856</v>
      </c>
      <c r="H156" s="53">
        <f t="shared" si="7"/>
        <v>0</v>
      </c>
      <c r="I156" s="52">
        <f t="shared" si="8"/>
        <v>0</v>
      </c>
      <c r="J156" s="181"/>
      <c r="K156" s="92"/>
      <c r="M156" s="106"/>
      <c r="N156" s="91"/>
      <c r="P156" s="118"/>
      <c r="Q156" s="119"/>
      <c r="R156" s="113"/>
      <c r="S156" s="91"/>
      <c r="T156" s="132"/>
      <c r="U156" s="40"/>
      <c r="V156" s="137" t="s">
        <v>49</v>
      </c>
      <c r="W156" s="138" t="s">
        <v>48</v>
      </c>
      <c r="X156" s="138" t="s">
        <v>49</v>
      </c>
      <c r="Y156" s="138">
        <v>73</v>
      </c>
      <c r="Z156" s="225" t="s">
        <v>50</v>
      </c>
      <c r="AA156" s="227" t="s">
        <v>50</v>
      </c>
      <c r="AC156" s="91"/>
      <c r="AD156" s="144"/>
      <c r="AE156" s="144"/>
    </row>
    <row r="157" spans="1:31" x14ac:dyDescent="0.35">
      <c r="A157" s="234" t="s">
        <v>381</v>
      </c>
      <c r="B157" s="58" t="s">
        <v>201</v>
      </c>
      <c r="C157" s="59" t="s">
        <v>45</v>
      </c>
      <c r="D157" s="179" t="s">
        <v>382</v>
      </c>
      <c r="E157" s="151"/>
      <c r="F157" s="190">
        <v>6419</v>
      </c>
      <c r="G157" s="65">
        <f t="shared" si="6"/>
        <v>6419</v>
      </c>
      <c r="H157" s="53">
        <f t="shared" si="7"/>
        <v>0</v>
      </c>
      <c r="I157" s="52">
        <f t="shared" si="8"/>
        <v>0</v>
      </c>
      <c r="J157" s="181"/>
      <c r="K157" s="92"/>
      <c r="M157" s="106"/>
      <c r="N157" s="91"/>
      <c r="P157" s="118"/>
      <c r="Q157" s="119"/>
      <c r="R157" s="113"/>
      <c r="S157" s="91"/>
      <c r="T157" s="132"/>
      <c r="U157" s="40"/>
      <c r="V157" s="137" t="s">
        <v>49</v>
      </c>
      <c r="W157" s="138" t="s">
        <v>48</v>
      </c>
      <c r="X157" s="138" t="s">
        <v>49</v>
      </c>
      <c r="Y157" s="138">
        <v>72</v>
      </c>
      <c r="Z157" s="225" t="s">
        <v>50</v>
      </c>
      <c r="AA157" s="227" t="s">
        <v>50</v>
      </c>
      <c r="AC157" s="91"/>
      <c r="AD157" s="144"/>
      <c r="AE157" s="144"/>
    </row>
    <row r="158" spans="1:31" x14ac:dyDescent="0.35">
      <c r="A158" s="234" t="s">
        <v>383</v>
      </c>
      <c r="B158" s="58" t="s">
        <v>384</v>
      </c>
      <c r="C158" s="59" t="s">
        <v>45</v>
      </c>
      <c r="D158" s="179" t="s">
        <v>385</v>
      </c>
      <c r="E158" s="151"/>
      <c r="F158" s="190">
        <v>5975</v>
      </c>
      <c r="G158" s="65">
        <f t="shared" si="6"/>
        <v>5975</v>
      </c>
      <c r="H158" s="53">
        <f t="shared" si="7"/>
        <v>0</v>
      </c>
      <c r="I158" s="52">
        <f t="shared" si="8"/>
        <v>0</v>
      </c>
      <c r="J158" s="181"/>
      <c r="K158" s="92"/>
      <c r="M158" s="106"/>
      <c r="N158" s="91"/>
      <c r="P158" s="118"/>
      <c r="Q158" s="119"/>
      <c r="R158" s="113"/>
      <c r="S158" s="91"/>
      <c r="T158" s="132"/>
      <c r="U158" s="40"/>
      <c r="V158" s="137" t="s">
        <v>47</v>
      </c>
      <c r="W158" s="138" t="s">
        <v>48</v>
      </c>
      <c r="X158" s="138" t="s">
        <v>49</v>
      </c>
      <c r="Y158" s="138">
        <v>72</v>
      </c>
      <c r="Z158" s="225" t="s">
        <v>50</v>
      </c>
      <c r="AA158" s="227" t="s">
        <v>50</v>
      </c>
      <c r="AC158" s="91"/>
      <c r="AD158" s="144"/>
      <c r="AE158" s="144"/>
    </row>
    <row r="159" spans="1:31" x14ac:dyDescent="0.35">
      <c r="A159" s="234" t="s">
        <v>386</v>
      </c>
      <c r="B159" s="58" t="s">
        <v>168</v>
      </c>
      <c r="C159" s="59" t="s">
        <v>56</v>
      </c>
      <c r="D159" s="179" t="s">
        <v>387</v>
      </c>
      <c r="E159" s="151"/>
      <c r="F159" s="190">
        <v>3903</v>
      </c>
      <c r="G159" s="65">
        <f t="shared" si="6"/>
        <v>3903</v>
      </c>
      <c r="H159" s="53">
        <f t="shared" si="7"/>
        <v>0</v>
      </c>
      <c r="I159" s="52">
        <f t="shared" si="8"/>
        <v>0</v>
      </c>
      <c r="J159" s="181"/>
      <c r="K159" s="92"/>
      <c r="M159" s="106"/>
      <c r="N159" s="91"/>
      <c r="P159" s="118"/>
      <c r="Q159" s="119"/>
      <c r="R159" s="113"/>
      <c r="S159" s="91"/>
      <c r="T159" s="132"/>
      <c r="U159" s="40"/>
      <c r="V159" s="137" t="s">
        <v>49</v>
      </c>
      <c r="W159" s="138" t="s">
        <v>48</v>
      </c>
      <c r="X159" s="138" t="s">
        <v>58</v>
      </c>
      <c r="Y159" s="138">
        <v>69</v>
      </c>
      <c r="Z159" s="225" t="s">
        <v>50</v>
      </c>
      <c r="AA159" s="227" t="s">
        <v>50</v>
      </c>
      <c r="AC159" s="91"/>
      <c r="AD159" s="144"/>
      <c r="AE159" s="144"/>
    </row>
    <row r="160" spans="1:31" x14ac:dyDescent="0.35">
      <c r="A160" s="234" t="s">
        <v>388</v>
      </c>
      <c r="B160" s="58" t="s">
        <v>190</v>
      </c>
      <c r="C160" s="59" t="s">
        <v>56</v>
      </c>
      <c r="D160" s="179" t="s">
        <v>389</v>
      </c>
      <c r="E160" s="151"/>
      <c r="F160" s="190">
        <v>4216</v>
      </c>
      <c r="G160" s="65">
        <f t="shared" si="6"/>
        <v>4216</v>
      </c>
      <c r="H160" s="53">
        <f t="shared" si="7"/>
        <v>0</v>
      </c>
      <c r="I160" s="52">
        <f t="shared" si="8"/>
        <v>0</v>
      </c>
      <c r="J160" s="181"/>
      <c r="K160" s="92"/>
      <c r="M160" s="106"/>
      <c r="N160" s="91"/>
      <c r="P160" s="118"/>
      <c r="Q160" s="119"/>
      <c r="R160" s="113"/>
      <c r="S160" s="91"/>
      <c r="T160" s="132"/>
      <c r="U160" s="40"/>
      <c r="V160" s="137" t="s">
        <v>49</v>
      </c>
      <c r="W160" s="138" t="s">
        <v>48</v>
      </c>
      <c r="X160" s="138" t="s">
        <v>58</v>
      </c>
      <c r="Y160" s="138">
        <v>69</v>
      </c>
      <c r="Z160" s="225" t="s">
        <v>50</v>
      </c>
      <c r="AA160" s="227" t="s">
        <v>50</v>
      </c>
      <c r="AC160" s="91"/>
      <c r="AD160" s="144"/>
      <c r="AE160" s="144"/>
    </row>
    <row r="161" spans="1:31" x14ac:dyDescent="0.35">
      <c r="A161" s="234" t="s">
        <v>390</v>
      </c>
      <c r="B161" s="58" t="s">
        <v>120</v>
      </c>
      <c r="C161" s="59" t="s">
        <v>56</v>
      </c>
      <c r="D161" s="179" t="s">
        <v>391</v>
      </c>
      <c r="E161" s="151"/>
      <c r="F161" s="190">
        <v>4710</v>
      </c>
      <c r="G161" s="65">
        <f t="shared" si="6"/>
        <v>4710</v>
      </c>
      <c r="H161" s="53">
        <f t="shared" si="7"/>
        <v>0</v>
      </c>
      <c r="I161" s="52">
        <f t="shared" si="8"/>
        <v>0</v>
      </c>
      <c r="J161" s="181"/>
      <c r="K161" s="92"/>
      <c r="M161" s="106"/>
      <c r="N161" s="91"/>
      <c r="P161" s="118"/>
      <c r="Q161" s="119"/>
      <c r="R161" s="113"/>
      <c r="S161" s="91"/>
      <c r="T161" s="132"/>
      <c r="U161" s="40"/>
      <c r="V161" s="137" t="s">
        <v>49</v>
      </c>
      <c r="W161" s="138" t="s">
        <v>48</v>
      </c>
      <c r="X161" s="138" t="s">
        <v>58</v>
      </c>
      <c r="Y161" s="138">
        <v>70</v>
      </c>
      <c r="Z161" s="225" t="s">
        <v>50</v>
      </c>
      <c r="AA161" s="227" t="s">
        <v>50</v>
      </c>
      <c r="AC161" s="91"/>
      <c r="AD161" s="144"/>
      <c r="AE161" s="144"/>
    </row>
    <row r="162" spans="1:31" x14ac:dyDescent="0.35">
      <c r="A162" s="234" t="s">
        <v>392</v>
      </c>
      <c r="B162" s="58" t="s">
        <v>44</v>
      </c>
      <c r="C162" s="59" t="s">
        <v>56</v>
      </c>
      <c r="D162" s="179" t="s">
        <v>393</v>
      </c>
      <c r="E162" s="151"/>
      <c r="F162" s="190">
        <v>5351</v>
      </c>
      <c r="G162" s="64">
        <f t="shared" si="6"/>
        <v>5351</v>
      </c>
      <c r="H162" s="53">
        <f t="shared" si="7"/>
        <v>0</v>
      </c>
      <c r="I162" s="52">
        <f t="shared" si="8"/>
        <v>0</v>
      </c>
      <c r="J162" s="181"/>
      <c r="K162" s="92"/>
      <c r="M162" s="106"/>
      <c r="N162" s="91"/>
      <c r="P162" s="118"/>
      <c r="Q162" s="119"/>
      <c r="R162" s="113"/>
      <c r="S162" s="91"/>
      <c r="T162" s="132"/>
      <c r="U162" s="40"/>
      <c r="V162" s="137" t="s">
        <v>49</v>
      </c>
      <c r="W162" s="138" t="s">
        <v>48</v>
      </c>
      <c r="X162" s="138" t="s">
        <v>58</v>
      </c>
      <c r="Y162" s="138">
        <v>70</v>
      </c>
      <c r="Z162" s="225" t="s">
        <v>50</v>
      </c>
      <c r="AA162" s="227" t="s">
        <v>50</v>
      </c>
      <c r="AC162" s="91"/>
      <c r="AD162" s="144"/>
      <c r="AE162" s="144"/>
    </row>
    <row r="163" spans="1:31" x14ac:dyDescent="0.35">
      <c r="A163" s="234" t="s">
        <v>394</v>
      </c>
      <c r="B163" s="58" t="s">
        <v>76</v>
      </c>
      <c r="C163" s="59" t="s">
        <v>45</v>
      </c>
      <c r="D163" s="179" t="s">
        <v>395</v>
      </c>
      <c r="E163" s="151"/>
      <c r="F163" s="191">
        <v>4514</v>
      </c>
      <c r="G163" s="66">
        <f t="shared" si="6"/>
        <v>4514</v>
      </c>
      <c r="H163" s="62">
        <f t="shared" si="7"/>
        <v>0</v>
      </c>
      <c r="I163" s="101">
        <f t="shared" si="8"/>
        <v>0</v>
      </c>
      <c r="J163" s="181"/>
      <c r="K163" s="92"/>
      <c r="M163" s="106"/>
      <c r="N163" s="91"/>
      <c r="P163" s="118"/>
      <c r="Q163" s="119"/>
      <c r="R163" s="113"/>
      <c r="S163" s="91"/>
      <c r="T163" s="132"/>
      <c r="U163" s="40"/>
      <c r="V163" s="137" t="s">
        <v>47</v>
      </c>
      <c r="W163" s="138" t="s">
        <v>48</v>
      </c>
      <c r="X163" s="138" t="s">
        <v>49</v>
      </c>
      <c r="Y163" s="138">
        <v>72</v>
      </c>
      <c r="Z163" s="225" t="s">
        <v>50</v>
      </c>
      <c r="AA163" s="227" t="s">
        <v>50</v>
      </c>
      <c r="AC163" s="91"/>
      <c r="AD163" s="144"/>
      <c r="AE163" s="144"/>
    </row>
    <row r="164" spans="1:31" x14ac:dyDescent="0.35">
      <c r="A164" s="234" t="s">
        <v>396</v>
      </c>
      <c r="B164" s="58" t="s">
        <v>79</v>
      </c>
      <c r="C164" s="59" t="s">
        <v>56</v>
      </c>
      <c r="D164" s="179" t="s">
        <v>397</v>
      </c>
      <c r="E164" s="151"/>
      <c r="F164" s="190">
        <v>4345</v>
      </c>
      <c r="G164" s="65">
        <f t="shared" si="6"/>
        <v>4345</v>
      </c>
      <c r="H164" s="53">
        <f t="shared" si="7"/>
        <v>0</v>
      </c>
      <c r="I164" s="52">
        <f t="shared" si="8"/>
        <v>0</v>
      </c>
      <c r="J164" s="181"/>
      <c r="K164" s="92"/>
      <c r="M164" s="106"/>
      <c r="N164" s="91"/>
      <c r="P164" s="118"/>
      <c r="Q164" s="119"/>
      <c r="R164" s="113"/>
      <c r="S164" s="91"/>
      <c r="T164" s="132"/>
      <c r="U164" s="40"/>
      <c r="V164" s="137" t="s">
        <v>49</v>
      </c>
      <c r="W164" s="138" t="s">
        <v>48</v>
      </c>
      <c r="X164" s="138" t="s">
        <v>58</v>
      </c>
      <c r="Y164" s="138">
        <v>69</v>
      </c>
      <c r="Z164" s="225" t="s">
        <v>50</v>
      </c>
      <c r="AA164" s="227" t="s">
        <v>50</v>
      </c>
      <c r="AC164" s="91"/>
      <c r="AD164" s="144"/>
      <c r="AE164" s="144"/>
    </row>
    <row r="165" spans="1:31" x14ac:dyDescent="0.35">
      <c r="A165" s="234" t="s">
        <v>398</v>
      </c>
      <c r="B165" s="58" t="s">
        <v>125</v>
      </c>
      <c r="C165" s="59" t="s">
        <v>56</v>
      </c>
      <c r="D165" s="179" t="s">
        <v>399</v>
      </c>
      <c r="E165" s="151"/>
      <c r="F165" s="190">
        <v>4986</v>
      </c>
      <c r="G165" s="65">
        <f t="shared" si="6"/>
        <v>4986</v>
      </c>
      <c r="H165" s="53">
        <f t="shared" si="7"/>
        <v>0</v>
      </c>
      <c r="I165" s="52">
        <f t="shared" si="8"/>
        <v>0</v>
      </c>
      <c r="J165" s="181"/>
      <c r="K165" s="92"/>
      <c r="M165" s="106"/>
      <c r="N165" s="91"/>
      <c r="P165" s="118"/>
      <c r="Q165" s="119"/>
      <c r="R165" s="113"/>
      <c r="S165" s="91"/>
      <c r="T165" s="132"/>
      <c r="U165" s="40"/>
      <c r="V165" s="137" t="s">
        <v>47</v>
      </c>
      <c r="W165" s="138" t="s">
        <v>48</v>
      </c>
      <c r="X165" s="138" t="s">
        <v>58</v>
      </c>
      <c r="Y165" s="138">
        <v>70</v>
      </c>
      <c r="Z165" s="225" t="s">
        <v>50</v>
      </c>
      <c r="AA165" s="227" t="s">
        <v>50</v>
      </c>
      <c r="AC165" s="91"/>
      <c r="AD165" s="144"/>
      <c r="AE165" s="144"/>
    </row>
    <row r="166" spans="1:31" x14ac:dyDescent="0.35">
      <c r="A166" s="234" t="s">
        <v>400</v>
      </c>
      <c r="B166" s="58" t="s">
        <v>88</v>
      </c>
      <c r="C166" s="59" t="s">
        <v>56</v>
      </c>
      <c r="D166" s="179" t="s">
        <v>401</v>
      </c>
      <c r="E166" s="151"/>
      <c r="F166" s="190">
        <v>5697</v>
      </c>
      <c r="G166" s="65">
        <f t="shared" si="6"/>
        <v>5697</v>
      </c>
      <c r="H166" s="53">
        <f t="shared" si="7"/>
        <v>0</v>
      </c>
      <c r="I166" s="52">
        <f t="shared" si="8"/>
        <v>0</v>
      </c>
      <c r="J166" s="181"/>
      <c r="K166" s="92"/>
      <c r="M166" s="106"/>
      <c r="N166" s="91"/>
      <c r="P166" s="118"/>
      <c r="Q166" s="119"/>
      <c r="R166" s="113"/>
      <c r="S166" s="91"/>
      <c r="T166" s="132"/>
      <c r="U166" s="40"/>
      <c r="V166" s="137" t="s">
        <v>49</v>
      </c>
      <c r="W166" s="138" t="s">
        <v>48</v>
      </c>
      <c r="X166" s="138" t="s">
        <v>58</v>
      </c>
      <c r="Y166" s="138">
        <v>70</v>
      </c>
      <c r="Z166" s="225" t="s">
        <v>50</v>
      </c>
      <c r="AA166" s="227" t="s">
        <v>50</v>
      </c>
      <c r="AC166" s="91"/>
      <c r="AD166" s="144"/>
      <c r="AE166" s="144"/>
    </row>
    <row r="167" spans="1:31" x14ac:dyDescent="0.35">
      <c r="A167" s="234" t="s">
        <v>402</v>
      </c>
      <c r="B167" s="58" t="s">
        <v>110</v>
      </c>
      <c r="C167" s="59" t="s">
        <v>56</v>
      </c>
      <c r="D167" s="179" t="s">
        <v>403</v>
      </c>
      <c r="E167" s="151"/>
      <c r="F167" s="190">
        <v>6149</v>
      </c>
      <c r="G167" s="65">
        <f t="shared" si="6"/>
        <v>6149</v>
      </c>
      <c r="H167" s="53">
        <f t="shared" si="7"/>
        <v>0</v>
      </c>
      <c r="I167" s="52">
        <f t="shared" si="8"/>
        <v>0</v>
      </c>
      <c r="J167" s="181"/>
      <c r="K167" s="92"/>
      <c r="M167" s="106"/>
      <c r="N167" s="91"/>
      <c r="P167" s="118"/>
      <c r="Q167" s="119"/>
      <c r="R167" s="113"/>
      <c r="S167" s="91"/>
      <c r="T167" s="132"/>
      <c r="U167" s="40"/>
      <c r="V167" s="137" t="s">
        <v>49</v>
      </c>
      <c r="W167" s="138" t="s">
        <v>48</v>
      </c>
      <c r="X167" s="138" t="s">
        <v>58</v>
      </c>
      <c r="Y167" s="138">
        <v>72</v>
      </c>
      <c r="Z167" s="225" t="s">
        <v>50</v>
      </c>
      <c r="AA167" s="227" t="s">
        <v>50</v>
      </c>
      <c r="AC167" s="91"/>
      <c r="AD167" s="144"/>
      <c r="AE167" s="144"/>
    </row>
    <row r="168" spans="1:31" x14ac:dyDescent="0.35">
      <c r="A168" s="234" t="s">
        <v>404</v>
      </c>
      <c r="B168" s="58" t="s">
        <v>120</v>
      </c>
      <c r="C168" s="59" t="s">
        <v>45</v>
      </c>
      <c r="D168" s="179" t="s">
        <v>405</v>
      </c>
      <c r="E168" s="151"/>
      <c r="F168" s="190">
        <v>5203</v>
      </c>
      <c r="G168" s="65">
        <f t="shared" si="6"/>
        <v>5203</v>
      </c>
      <c r="H168" s="53">
        <f t="shared" si="7"/>
        <v>0</v>
      </c>
      <c r="I168" s="52">
        <f t="shared" si="8"/>
        <v>0</v>
      </c>
      <c r="J168" s="181"/>
      <c r="K168" s="92"/>
      <c r="M168" s="106"/>
      <c r="N168" s="91"/>
      <c r="P168" s="118"/>
      <c r="Q168" s="119"/>
      <c r="R168" s="113"/>
      <c r="S168" s="91"/>
      <c r="T168" s="132"/>
      <c r="U168" s="40"/>
      <c r="V168" s="137" t="s">
        <v>48</v>
      </c>
      <c r="W168" s="138" t="s">
        <v>48</v>
      </c>
      <c r="X168" s="138" t="s">
        <v>49</v>
      </c>
      <c r="Y168" s="138">
        <v>72</v>
      </c>
      <c r="Z168" s="225" t="s">
        <v>50</v>
      </c>
      <c r="AA168" s="227" t="s">
        <v>50</v>
      </c>
      <c r="AC168" s="91"/>
      <c r="AD168" s="144"/>
      <c r="AE168" s="144"/>
    </row>
    <row r="169" spans="1:31" x14ac:dyDescent="0.35">
      <c r="A169" s="234" t="s">
        <v>406</v>
      </c>
      <c r="B169" s="58" t="s">
        <v>182</v>
      </c>
      <c r="C169" s="59" t="s">
        <v>45</v>
      </c>
      <c r="D169" s="179" t="s">
        <v>407</v>
      </c>
      <c r="E169" s="151"/>
      <c r="F169" s="190">
        <v>5294</v>
      </c>
      <c r="G169" s="65">
        <f t="shared" si="6"/>
        <v>5294</v>
      </c>
      <c r="H169" s="53">
        <f t="shared" si="7"/>
        <v>0</v>
      </c>
      <c r="I169" s="52">
        <f t="shared" si="8"/>
        <v>0</v>
      </c>
      <c r="J169" s="181"/>
      <c r="K169" s="92"/>
      <c r="M169" s="106"/>
      <c r="N169" s="91"/>
      <c r="P169" s="118"/>
      <c r="Q169" s="119"/>
      <c r="R169" s="113"/>
      <c r="S169" s="91"/>
      <c r="T169" s="132"/>
      <c r="U169" s="40"/>
      <c r="V169" s="137" t="s">
        <v>47</v>
      </c>
      <c r="W169" s="138" t="s">
        <v>48</v>
      </c>
      <c r="X169" s="138" t="s">
        <v>49</v>
      </c>
      <c r="Y169" s="138">
        <v>72</v>
      </c>
      <c r="Z169" s="225" t="s">
        <v>50</v>
      </c>
      <c r="AA169" s="227" t="s">
        <v>50</v>
      </c>
      <c r="AC169" s="91"/>
      <c r="AD169" s="144"/>
      <c r="AE169" s="144"/>
    </row>
    <row r="170" spans="1:31" x14ac:dyDescent="0.35">
      <c r="A170" s="234" t="s">
        <v>408</v>
      </c>
      <c r="B170" s="58" t="s">
        <v>244</v>
      </c>
      <c r="C170" s="59" t="s">
        <v>45</v>
      </c>
      <c r="D170" s="179" t="s">
        <v>409</v>
      </c>
      <c r="E170" s="151"/>
      <c r="F170" s="190">
        <v>5767</v>
      </c>
      <c r="G170" s="65">
        <f t="shared" si="6"/>
        <v>5767</v>
      </c>
      <c r="H170" s="53">
        <f t="shared" si="7"/>
        <v>0</v>
      </c>
      <c r="I170" s="52">
        <f t="shared" si="8"/>
        <v>0</v>
      </c>
      <c r="J170" s="181"/>
      <c r="K170" s="92"/>
      <c r="M170" s="106"/>
      <c r="N170" s="91"/>
      <c r="P170" s="118"/>
      <c r="Q170" s="119"/>
      <c r="R170" s="113"/>
      <c r="S170" s="91"/>
      <c r="T170" s="132"/>
      <c r="U170" s="40"/>
      <c r="V170" s="137" t="s">
        <v>47</v>
      </c>
      <c r="W170" s="138" t="s">
        <v>48</v>
      </c>
      <c r="X170" s="138" t="s">
        <v>49</v>
      </c>
      <c r="Y170" s="138">
        <v>72</v>
      </c>
      <c r="Z170" s="225" t="s">
        <v>50</v>
      </c>
      <c r="AA170" s="227" t="s">
        <v>50</v>
      </c>
      <c r="AC170" s="91"/>
      <c r="AD170" s="144"/>
      <c r="AE170" s="144"/>
    </row>
    <row r="171" spans="1:31" x14ac:dyDescent="0.35">
      <c r="A171" s="234" t="s">
        <v>410</v>
      </c>
      <c r="B171" s="58" t="s">
        <v>97</v>
      </c>
      <c r="C171" s="59" t="s">
        <v>45</v>
      </c>
      <c r="D171" s="179" t="s">
        <v>411</v>
      </c>
      <c r="E171" s="151"/>
      <c r="F171" s="190">
        <v>5877</v>
      </c>
      <c r="G171" s="65">
        <f t="shared" si="6"/>
        <v>5877</v>
      </c>
      <c r="H171" s="53">
        <f t="shared" si="7"/>
        <v>0</v>
      </c>
      <c r="I171" s="52">
        <f t="shared" si="8"/>
        <v>0</v>
      </c>
      <c r="J171" s="181"/>
      <c r="K171" s="92"/>
      <c r="M171" s="106"/>
      <c r="N171" s="91"/>
      <c r="P171" s="118"/>
      <c r="Q171" s="119"/>
      <c r="R171" s="113"/>
      <c r="S171" s="91"/>
      <c r="T171" s="132"/>
      <c r="U171" s="40"/>
      <c r="V171" s="137" t="s">
        <v>49</v>
      </c>
      <c r="W171" s="138" t="s">
        <v>48</v>
      </c>
      <c r="X171" s="138" t="s">
        <v>49</v>
      </c>
      <c r="Y171" s="138">
        <v>72</v>
      </c>
      <c r="Z171" s="225" t="s">
        <v>50</v>
      </c>
      <c r="AA171" s="227" t="s">
        <v>50</v>
      </c>
      <c r="AC171" s="91"/>
      <c r="AD171" s="144"/>
      <c r="AE171" s="144"/>
    </row>
    <row r="172" spans="1:31" x14ac:dyDescent="0.35">
      <c r="A172" s="234" t="s">
        <v>412</v>
      </c>
      <c r="B172" s="58" t="s">
        <v>220</v>
      </c>
      <c r="C172" s="59" t="s">
        <v>56</v>
      </c>
      <c r="D172" s="179" t="s">
        <v>413</v>
      </c>
      <c r="E172" s="151"/>
      <c r="F172" s="190">
        <v>6036</v>
      </c>
      <c r="G172" s="65">
        <f t="shared" si="6"/>
        <v>6036</v>
      </c>
      <c r="H172" s="53">
        <f t="shared" si="7"/>
        <v>0</v>
      </c>
      <c r="I172" s="52">
        <f t="shared" si="8"/>
        <v>0</v>
      </c>
      <c r="J172" s="181"/>
      <c r="K172" s="92"/>
      <c r="M172" s="106"/>
      <c r="N172" s="91"/>
      <c r="P172" s="118"/>
      <c r="Q172" s="119"/>
      <c r="R172" s="113"/>
      <c r="S172" s="91"/>
      <c r="T172" s="132"/>
      <c r="U172" s="40"/>
      <c r="V172" s="137" t="s">
        <v>49</v>
      </c>
      <c r="W172" s="138" t="s">
        <v>48</v>
      </c>
      <c r="X172" s="138" t="s">
        <v>58</v>
      </c>
      <c r="Y172" s="138">
        <v>72</v>
      </c>
      <c r="Z172" s="225" t="s">
        <v>50</v>
      </c>
      <c r="AA172" s="227" t="s">
        <v>50</v>
      </c>
      <c r="AC172" s="91"/>
      <c r="AD172" s="144"/>
      <c r="AE172" s="144"/>
    </row>
    <row r="173" spans="1:31" x14ac:dyDescent="0.35">
      <c r="A173" s="234" t="s">
        <v>414</v>
      </c>
      <c r="B173" s="58" t="s">
        <v>384</v>
      </c>
      <c r="C173" s="59" t="s">
        <v>56</v>
      </c>
      <c r="D173" s="179" t="s">
        <v>415</v>
      </c>
      <c r="E173" s="151"/>
      <c r="F173" s="190">
        <v>6536</v>
      </c>
      <c r="G173" s="65">
        <f t="shared" si="6"/>
        <v>6536</v>
      </c>
      <c r="H173" s="53">
        <f t="shared" si="7"/>
        <v>0</v>
      </c>
      <c r="I173" s="52">
        <f t="shared" si="8"/>
        <v>0</v>
      </c>
      <c r="J173" s="181"/>
      <c r="K173" s="92"/>
      <c r="M173" s="106"/>
      <c r="N173" s="91"/>
      <c r="P173" s="118"/>
      <c r="Q173" s="119"/>
      <c r="R173" s="113"/>
      <c r="S173" s="91"/>
      <c r="T173" s="132"/>
      <c r="U173" s="40"/>
      <c r="V173" s="137" t="s">
        <v>58</v>
      </c>
      <c r="W173" s="138" t="s">
        <v>48</v>
      </c>
      <c r="X173" s="138" t="s">
        <v>58</v>
      </c>
      <c r="Y173" s="138">
        <v>72</v>
      </c>
      <c r="Z173" s="225" t="s">
        <v>50</v>
      </c>
      <c r="AA173" s="227" t="s">
        <v>50</v>
      </c>
      <c r="AC173" s="91"/>
      <c r="AD173" s="144"/>
      <c r="AE173" s="144"/>
    </row>
    <row r="174" spans="1:31" x14ac:dyDescent="0.35">
      <c r="A174" s="234" t="s">
        <v>416</v>
      </c>
      <c r="B174" s="58" t="s">
        <v>52</v>
      </c>
      <c r="C174" s="59" t="s">
        <v>56</v>
      </c>
      <c r="D174" s="179" t="s">
        <v>417</v>
      </c>
      <c r="E174" s="151"/>
      <c r="F174" s="190">
        <v>6207</v>
      </c>
      <c r="G174" s="65">
        <f t="shared" si="6"/>
        <v>6207</v>
      </c>
      <c r="H174" s="53">
        <f t="shared" si="7"/>
        <v>0</v>
      </c>
      <c r="I174" s="52">
        <f t="shared" si="8"/>
        <v>0</v>
      </c>
      <c r="J174" s="181"/>
      <c r="K174" s="92"/>
      <c r="M174" s="106"/>
      <c r="N174" s="91"/>
      <c r="P174" s="118"/>
      <c r="Q174" s="119"/>
      <c r="R174" s="113"/>
      <c r="S174" s="91"/>
      <c r="T174" s="132"/>
      <c r="U174" s="40"/>
      <c r="V174" s="137" t="s">
        <v>49</v>
      </c>
      <c r="W174" s="138" t="s">
        <v>48</v>
      </c>
      <c r="X174" s="138" t="s">
        <v>58</v>
      </c>
      <c r="Y174" s="138">
        <v>72</v>
      </c>
      <c r="Z174" s="225" t="s">
        <v>50</v>
      </c>
      <c r="AA174" s="227" t="s">
        <v>50</v>
      </c>
      <c r="AC174" s="91"/>
      <c r="AD174" s="144"/>
      <c r="AE174" s="144"/>
    </row>
    <row r="175" spans="1:31" x14ac:dyDescent="0.35">
      <c r="A175" s="234" t="s">
        <v>418</v>
      </c>
      <c r="B175" s="58" t="s">
        <v>88</v>
      </c>
      <c r="C175" s="59" t="s">
        <v>56</v>
      </c>
      <c r="D175" s="179" t="s">
        <v>419</v>
      </c>
      <c r="E175" s="151"/>
      <c r="F175" s="190">
        <v>6120</v>
      </c>
      <c r="G175" s="65">
        <f t="shared" si="6"/>
        <v>6120</v>
      </c>
      <c r="H175" s="53">
        <f t="shared" si="7"/>
        <v>0</v>
      </c>
      <c r="I175" s="52">
        <f t="shared" si="8"/>
        <v>0</v>
      </c>
      <c r="J175" s="181"/>
      <c r="K175" s="92"/>
      <c r="M175" s="106"/>
      <c r="N175" s="91"/>
      <c r="P175" s="118"/>
      <c r="Q175" s="119"/>
      <c r="R175" s="113"/>
      <c r="S175" s="91"/>
      <c r="T175" s="132"/>
      <c r="U175" s="40"/>
      <c r="V175" s="137" t="s">
        <v>58</v>
      </c>
      <c r="W175" s="138" t="s">
        <v>48</v>
      </c>
      <c r="X175" s="138" t="s">
        <v>58</v>
      </c>
      <c r="Y175" s="138">
        <v>70</v>
      </c>
      <c r="Z175" s="225" t="s">
        <v>50</v>
      </c>
      <c r="AA175" s="227" t="s">
        <v>50</v>
      </c>
      <c r="AC175" s="91"/>
      <c r="AD175" s="144"/>
      <c r="AE175" s="144"/>
    </row>
    <row r="176" spans="1:31" x14ac:dyDescent="0.35">
      <c r="A176" s="234" t="s">
        <v>420</v>
      </c>
      <c r="B176" s="58" t="s">
        <v>133</v>
      </c>
      <c r="C176" s="59" t="s">
        <v>56</v>
      </c>
      <c r="D176" s="179" t="s">
        <v>421</v>
      </c>
      <c r="E176" s="151"/>
      <c r="F176" s="190">
        <v>6278</v>
      </c>
      <c r="G176" s="65">
        <f t="shared" si="6"/>
        <v>6278</v>
      </c>
      <c r="H176" s="53">
        <f t="shared" si="7"/>
        <v>0</v>
      </c>
      <c r="I176" s="52">
        <f t="shared" si="8"/>
        <v>0</v>
      </c>
      <c r="J176" s="181"/>
      <c r="K176" s="92"/>
      <c r="M176" s="106"/>
      <c r="N176" s="91"/>
      <c r="P176" s="118"/>
      <c r="Q176" s="119"/>
      <c r="R176" s="113"/>
      <c r="S176" s="91"/>
      <c r="T176" s="132"/>
      <c r="U176" s="40"/>
      <c r="V176" s="137" t="s">
        <v>58</v>
      </c>
      <c r="W176" s="138" t="s">
        <v>48</v>
      </c>
      <c r="X176" s="138" t="s">
        <v>58</v>
      </c>
      <c r="Y176" s="138">
        <v>72</v>
      </c>
      <c r="Z176" s="225" t="s">
        <v>50</v>
      </c>
      <c r="AA176" s="227" t="s">
        <v>50</v>
      </c>
      <c r="AC176" s="91"/>
      <c r="AD176" s="144"/>
      <c r="AE176" s="144"/>
    </row>
    <row r="177" spans="1:31" x14ac:dyDescent="0.35">
      <c r="A177" s="234" t="s">
        <v>422</v>
      </c>
      <c r="B177" s="58" t="s">
        <v>266</v>
      </c>
      <c r="C177" s="59" t="s">
        <v>45</v>
      </c>
      <c r="D177" s="179" t="s">
        <v>423</v>
      </c>
      <c r="E177" s="151"/>
      <c r="F177" s="190">
        <v>6456</v>
      </c>
      <c r="G177" s="65">
        <f t="shared" si="6"/>
        <v>6456</v>
      </c>
      <c r="H177" s="53">
        <f t="shared" si="7"/>
        <v>0</v>
      </c>
      <c r="I177" s="52">
        <f t="shared" si="8"/>
        <v>0</v>
      </c>
      <c r="J177" s="181"/>
      <c r="K177" s="92"/>
      <c r="M177" s="106"/>
      <c r="N177" s="91"/>
      <c r="P177" s="118"/>
      <c r="Q177" s="119"/>
      <c r="R177" s="113"/>
      <c r="S177" s="91"/>
      <c r="T177" s="132"/>
      <c r="U177" s="40"/>
      <c r="V177" s="137" t="s">
        <v>47</v>
      </c>
      <c r="W177" s="138" t="s">
        <v>48</v>
      </c>
      <c r="X177" s="138" t="s">
        <v>58</v>
      </c>
      <c r="Y177" s="138">
        <v>72</v>
      </c>
      <c r="Z177" s="225" t="s">
        <v>50</v>
      </c>
      <c r="AA177" s="227" t="s">
        <v>50</v>
      </c>
      <c r="AC177" s="91"/>
      <c r="AD177" s="144"/>
      <c r="AE177" s="144"/>
    </row>
    <row r="178" spans="1:31" x14ac:dyDescent="0.35">
      <c r="A178" s="234" t="s">
        <v>424</v>
      </c>
      <c r="B178" s="58" t="s">
        <v>88</v>
      </c>
      <c r="C178" s="59" t="s">
        <v>45</v>
      </c>
      <c r="D178" s="179" t="s">
        <v>425</v>
      </c>
      <c r="E178" s="151"/>
      <c r="F178" s="190">
        <v>6536</v>
      </c>
      <c r="G178" s="65">
        <f t="shared" si="6"/>
        <v>6536</v>
      </c>
      <c r="H178" s="53">
        <f t="shared" si="7"/>
        <v>0</v>
      </c>
      <c r="I178" s="52">
        <f t="shared" si="8"/>
        <v>0</v>
      </c>
      <c r="J178" s="181"/>
      <c r="K178" s="92"/>
      <c r="M178" s="106"/>
      <c r="N178" s="91"/>
      <c r="P178" s="118"/>
      <c r="Q178" s="119"/>
      <c r="R178" s="113"/>
      <c r="S178" s="91"/>
      <c r="T178" s="132"/>
      <c r="U178" s="40"/>
      <c r="V178" s="137" t="s">
        <v>49</v>
      </c>
      <c r="W178" s="138" t="s">
        <v>48</v>
      </c>
      <c r="X178" s="138" t="s">
        <v>49</v>
      </c>
      <c r="Y178" s="138">
        <v>73</v>
      </c>
      <c r="Z178" s="225" t="s">
        <v>50</v>
      </c>
      <c r="AA178" s="227" t="s">
        <v>50</v>
      </c>
      <c r="AC178" s="91"/>
      <c r="AD178" s="144"/>
      <c r="AE178" s="144"/>
    </row>
    <row r="179" spans="1:31" x14ac:dyDescent="0.35">
      <c r="A179" s="239" t="s">
        <v>426</v>
      </c>
      <c r="B179" s="240"/>
      <c r="C179" s="240"/>
      <c r="D179" s="240"/>
      <c r="E179" s="240"/>
      <c r="F179" s="240"/>
      <c r="G179" s="240"/>
      <c r="H179" s="240"/>
      <c r="I179" s="241"/>
      <c r="J179" s="181"/>
      <c r="K179" s="92"/>
      <c r="M179" s="106"/>
      <c r="N179" s="91"/>
      <c r="P179" s="118"/>
      <c r="Q179" s="119"/>
      <c r="R179" s="113"/>
      <c r="S179" s="91"/>
      <c r="T179" s="132"/>
      <c r="U179" s="40"/>
      <c r="V179" s="137"/>
      <c r="W179" s="138"/>
      <c r="X179" s="138"/>
      <c r="Y179" s="138"/>
      <c r="Z179" s="225"/>
      <c r="AA179" s="227"/>
      <c r="AC179" s="91"/>
      <c r="AD179" s="144"/>
      <c r="AE179" s="144"/>
    </row>
    <row r="180" spans="1:31" x14ac:dyDescent="0.35">
      <c r="A180" s="234" t="s">
        <v>427</v>
      </c>
      <c r="B180" s="58" t="s">
        <v>428</v>
      </c>
      <c r="C180" s="59" t="s">
        <v>429</v>
      </c>
      <c r="D180" s="179" t="s">
        <v>430</v>
      </c>
      <c r="E180" s="151"/>
      <c r="F180" s="190">
        <v>2095</v>
      </c>
      <c r="G180" s="65">
        <f t="shared" si="6"/>
        <v>2095</v>
      </c>
      <c r="H180" s="53">
        <f t="shared" si="7"/>
        <v>0</v>
      </c>
      <c r="I180" s="52">
        <f t="shared" si="8"/>
        <v>0</v>
      </c>
      <c r="J180" s="181"/>
      <c r="K180" s="92"/>
      <c r="M180" s="106"/>
      <c r="N180" s="91"/>
      <c r="P180" s="118"/>
      <c r="Q180" s="119"/>
      <c r="R180" s="113"/>
      <c r="S180" s="91"/>
      <c r="T180" s="132"/>
      <c r="U180" s="40"/>
      <c r="V180" s="137" t="s">
        <v>48</v>
      </c>
      <c r="W180" s="138" t="s">
        <v>47</v>
      </c>
      <c r="X180" s="138" t="s">
        <v>49</v>
      </c>
      <c r="Y180" s="138">
        <v>73</v>
      </c>
      <c r="Z180" s="225" t="s">
        <v>50</v>
      </c>
      <c r="AA180" s="227" t="s">
        <v>62</v>
      </c>
      <c r="AC180" s="91"/>
      <c r="AD180" s="144"/>
      <c r="AE180" s="144"/>
    </row>
    <row r="181" spans="1:31" x14ac:dyDescent="0.35">
      <c r="A181" s="234" t="s">
        <v>431</v>
      </c>
      <c r="B181" s="58" t="s">
        <v>432</v>
      </c>
      <c r="C181" s="59" t="s">
        <v>429</v>
      </c>
      <c r="D181" s="179" t="s">
        <v>433</v>
      </c>
      <c r="E181" s="151"/>
      <c r="F181" s="190">
        <v>2294</v>
      </c>
      <c r="G181" s="65">
        <f t="shared" si="6"/>
        <v>2294</v>
      </c>
      <c r="H181" s="53">
        <f t="shared" si="7"/>
        <v>0</v>
      </c>
      <c r="I181" s="52">
        <f t="shared" si="8"/>
        <v>0</v>
      </c>
      <c r="J181" s="181"/>
      <c r="K181" s="92"/>
      <c r="M181" s="106"/>
      <c r="N181" s="91"/>
      <c r="P181" s="118"/>
      <c r="Q181" s="119"/>
      <c r="R181" s="113"/>
      <c r="S181" s="91"/>
      <c r="T181" s="132"/>
      <c r="U181" s="40"/>
      <c r="V181" s="137" t="s">
        <v>48</v>
      </c>
      <c r="W181" s="138" t="s">
        <v>47</v>
      </c>
      <c r="X181" s="138" t="s">
        <v>49</v>
      </c>
      <c r="Y181" s="138">
        <v>73</v>
      </c>
      <c r="Z181" s="225" t="s">
        <v>50</v>
      </c>
      <c r="AA181" s="227" t="s">
        <v>62</v>
      </c>
      <c r="AC181" s="91"/>
      <c r="AD181" s="144"/>
      <c r="AE181" s="144"/>
    </row>
    <row r="182" spans="1:31" x14ac:dyDescent="0.35">
      <c r="A182" s="234" t="s">
        <v>434</v>
      </c>
      <c r="B182" s="58" t="s">
        <v>435</v>
      </c>
      <c r="C182" s="59" t="s">
        <v>429</v>
      </c>
      <c r="D182" s="179" t="s">
        <v>436</v>
      </c>
      <c r="E182" s="151"/>
      <c r="F182" s="190">
        <v>2823</v>
      </c>
      <c r="G182" s="65">
        <f t="shared" si="6"/>
        <v>2823</v>
      </c>
      <c r="H182" s="53">
        <f t="shared" si="7"/>
        <v>0</v>
      </c>
      <c r="I182" s="52">
        <f t="shared" si="8"/>
        <v>0</v>
      </c>
      <c r="J182" s="181"/>
      <c r="K182" s="92"/>
      <c r="M182" s="106"/>
      <c r="N182" s="91"/>
      <c r="P182" s="118"/>
      <c r="Q182" s="119"/>
      <c r="R182" s="113"/>
      <c r="S182" s="91"/>
      <c r="T182" s="132"/>
      <c r="U182" s="40"/>
      <c r="V182" s="137" t="s">
        <v>47</v>
      </c>
      <c r="W182" s="138" t="s">
        <v>47</v>
      </c>
      <c r="X182" s="138" t="s">
        <v>49</v>
      </c>
      <c r="Y182" s="138">
        <v>73</v>
      </c>
      <c r="Z182" s="225" t="s">
        <v>50</v>
      </c>
      <c r="AA182" s="227" t="s">
        <v>62</v>
      </c>
      <c r="AC182" s="91"/>
      <c r="AD182" s="144"/>
      <c r="AE182" s="144"/>
    </row>
    <row r="183" spans="1:31" x14ac:dyDescent="0.35">
      <c r="A183" s="234" t="s">
        <v>437</v>
      </c>
      <c r="B183" s="58" t="s">
        <v>438</v>
      </c>
      <c r="C183" s="59" t="s">
        <v>429</v>
      </c>
      <c r="D183" s="179" t="s">
        <v>439</v>
      </c>
      <c r="E183" s="151"/>
      <c r="F183" s="190">
        <v>3061</v>
      </c>
      <c r="G183" s="65">
        <f t="shared" si="6"/>
        <v>3061</v>
      </c>
      <c r="H183" s="53">
        <f t="shared" si="7"/>
        <v>0</v>
      </c>
      <c r="I183" s="52">
        <f t="shared" si="8"/>
        <v>0</v>
      </c>
      <c r="J183" s="181"/>
      <c r="K183" s="92"/>
      <c r="M183" s="106"/>
      <c r="N183" s="91"/>
      <c r="P183" s="118"/>
      <c r="Q183" s="119"/>
      <c r="R183" s="113"/>
      <c r="S183" s="91"/>
      <c r="T183" s="132"/>
      <c r="U183" s="40"/>
      <c r="V183" s="137" t="s">
        <v>48</v>
      </c>
      <c r="W183" s="138" t="s">
        <v>47</v>
      </c>
      <c r="X183" s="138" t="s">
        <v>49</v>
      </c>
      <c r="Y183" s="138">
        <v>73</v>
      </c>
      <c r="Z183" s="225" t="s">
        <v>50</v>
      </c>
      <c r="AA183" s="227" t="s">
        <v>62</v>
      </c>
      <c r="AC183" s="91"/>
      <c r="AD183" s="144"/>
      <c r="AE183" s="144"/>
    </row>
    <row r="184" spans="1:31" x14ac:dyDescent="0.35">
      <c r="A184" s="234" t="s">
        <v>440</v>
      </c>
      <c r="B184" s="58" t="s">
        <v>441</v>
      </c>
      <c r="C184" s="59" t="s">
        <v>429</v>
      </c>
      <c r="D184" s="179" t="s">
        <v>442</v>
      </c>
      <c r="E184" s="151"/>
      <c r="F184" s="190">
        <v>1977</v>
      </c>
      <c r="G184" s="65">
        <f t="shared" si="6"/>
        <v>1977</v>
      </c>
      <c r="H184" s="53">
        <f t="shared" si="7"/>
        <v>0</v>
      </c>
      <c r="I184" s="52">
        <f t="shared" si="8"/>
        <v>0</v>
      </c>
      <c r="J184" s="181"/>
      <c r="K184" s="92"/>
      <c r="M184" s="106"/>
      <c r="N184" s="91"/>
      <c r="P184" s="118"/>
      <c r="Q184" s="119"/>
      <c r="R184" s="113"/>
      <c r="S184" s="91"/>
      <c r="T184" s="132"/>
      <c r="U184" s="40"/>
      <c r="V184" s="137" t="s">
        <v>48</v>
      </c>
      <c r="W184" s="138" t="s">
        <v>47</v>
      </c>
      <c r="X184" s="138" t="s">
        <v>49</v>
      </c>
      <c r="Y184" s="138">
        <v>73</v>
      </c>
      <c r="Z184" s="225" t="s">
        <v>50</v>
      </c>
      <c r="AA184" s="227" t="s">
        <v>62</v>
      </c>
      <c r="AC184" s="91"/>
      <c r="AD184" s="144"/>
      <c r="AE184" s="144"/>
    </row>
    <row r="185" spans="1:31" x14ac:dyDescent="0.35">
      <c r="A185" s="234" t="s">
        <v>443</v>
      </c>
      <c r="B185" s="58" t="s">
        <v>444</v>
      </c>
      <c r="C185" s="59" t="s">
        <v>429</v>
      </c>
      <c r="D185" s="179" t="s">
        <v>445</v>
      </c>
      <c r="E185" s="151"/>
      <c r="F185" s="190">
        <v>2308</v>
      </c>
      <c r="G185" s="65">
        <f t="shared" si="6"/>
        <v>2308</v>
      </c>
      <c r="H185" s="53">
        <f t="shared" si="7"/>
        <v>0</v>
      </c>
      <c r="I185" s="52">
        <f t="shared" si="8"/>
        <v>0</v>
      </c>
      <c r="J185" s="181"/>
      <c r="K185" s="92"/>
      <c r="M185" s="106"/>
      <c r="N185" s="91"/>
      <c r="P185" s="118"/>
      <c r="Q185" s="119"/>
      <c r="R185" s="113"/>
      <c r="S185" s="91"/>
      <c r="T185" s="132"/>
      <c r="U185" s="40"/>
      <c r="V185" s="137" t="s">
        <v>48</v>
      </c>
      <c r="W185" s="138" t="s">
        <v>47</v>
      </c>
      <c r="X185" s="138" t="s">
        <v>49</v>
      </c>
      <c r="Y185" s="138">
        <v>73</v>
      </c>
      <c r="Z185" s="225" t="s">
        <v>50</v>
      </c>
      <c r="AA185" s="227" t="s">
        <v>62</v>
      </c>
      <c r="AC185" s="91"/>
      <c r="AD185" s="144"/>
      <c r="AE185" s="144"/>
    </row>
    <row r="186" spans="1:31" x14ac:dyDescent="0.35">
      <c r="A186" s="234" t="s">
        <v>446</v>
      </c>
      <c r="B186" s="58" t="s">
        <v>447</v>
      </c>
      <c r="C186" s="59" t="s">
        <v>429</v>
      </c>
      <c r="D186" s="179" t="s">
        <v>448</v>
      </c>
      <c r="E186" s="151"/>
      <c r="F186" s="190">
        <v>2322</v>
      </c>
      <c r="G186" s="65">
        <f t="shared" si="6"/>
        <v>2322</v>
      </c>
      <c r="H186" s="53">
        <f t="shared" si="7"/>
        <v>0</v>
      </c>
      <c r="I186" s="52">
        <f t="shared" si="8"/>
        <v>0</v>
      </c>
      <c r="J186" s="181"/>
      <c r="K186" s="92"/>
      <c r="M186" s="106"/>
      <c r="N186" s="91"/>
      <c r="P186" s="118"/>
      <c r="Q186" s="119"/>
      <c r="R186" s="113"/>
      <c r="S186" s="91"/>
      <c r="T186" s="132"/>
      <c r="U186" s="40"/>
      <c r="V186" s="137" t="s">
        <v>48</v>
      </c>
      <c r="W186" s="138" t="s">
        <v>47</v>
      </c>
      <c r="X186" s="138" t="s">
        <v>49</v>
      </c>
      <c r="Y186" s="138">
        <v>73</v>
      </c>
      <c r="Z186" s="225" t="s">
        <v>50</v>
      </c>
      <c r="AA186" s="227" t="s">
        <v>62</v>
      </c>
      <c r="AC186" s="91"/>
      <c r="AD186" s="144"/>
      <c r="AE186" s="144"/>
    </row>
    <row r="187" spans="1:31" x14ac:dyDescent="0.35">
      <c r="A187" s="234" t="s">
        <v>84</v>
      </c>
      <c r="B187" s="58" t="s">
        <v>428</v>
      </c>
      <c r="C187" s="59" t="s">
        <v>429</v>
      </c>
      <c r="D187" s="179" t="s">
        <v>449</v>
      </c>
      <c r="E187" s="151"/>
      <c r="F187" s="190">
        <v>2347</v>
      </c>
      <c r="G187" s="65">
        <f t="shared" si="6"/>
        <v>2347</v>
      </c>
      <c r="H187" s="53">
        <f t="shared" si="7"/>
        <v>0</v>
      </c>
      <c r="I187" s="52">
        <f t="shared" si="8"/>
        <v>0</v>
      </c>
      <c r="J187" s="181"/>
      <c r="K187" s="92"/>
      <c r="M187" s="106"/>
      <c r="N187" s="91"/>
      <c r="P187" s="118"/>
      <c r="Q187" s="119"/>
      <c r="R187" s="113"/>
      <c r="S187" s="91"/>
      <c r="T187" s="132"/>
      <c r="U187" s="40"/>
      <c r="V187" s="137" t="s">
        <v>48</v>
      </c>
      <c r="W187" s="138" t="s">
        <v>47</v>
      </c>
      <c r="X187" s="138" t="s">
        <v>49</v>
      </c>
      <c r="Y187" s="138">
        <v>73</v>
      </c>
      <c r="Z187" s="225" t="s">
        <v>50</v>
      </c>
      <c r="AA187" s="227" t="s">
        <v>62</v>
      </c>
      <c r="AC187" s="91"/>
      <c r="AD187" s="144"/>
      <c r="AE187" s="144"/>
    </row>
    <row r="188" spans="1:31" x14ac:dyDescent="0.35">
      <c r="A188" s="234" t="s">
        <v>87</v>
      </c>
      <c r="B188" s="58" t="s">
        <v>444</v>
      </c>
      <c r="C188" s="59" t="s">
        <v>429</v>
      </c>
      <c r="D188" s="179" t="s">
        <v>450</v>
      </c>
      <c r="E188" s="151"/>
      <c r="F188" s="190">
        <v>2502</v>
      </c>
      <c r="G188" s="65">
        <f t="shared" si="6"/>
        <v>2502</v>
      </c>
      <c r="H188" s="53">
        <f t="shared" ref="H188:H243" si="9">E188*F188</f>
        <v>0</v>
      </c>
      <c r="I188" s="52">
        <f t="shared" ref="I188:I243" si="10">E188*G188</f>
        <v>0</v>
      </c>
      <c r="J188" s="181"/>
      <c r="K188" s="92"/>
      <c r="M188" s="106"/>
      <c r="N188" s="91"/>
      <c r="P188" s="118"/>
      <c r="Q188" s="119"/>
      <c r="R188" s="113"/>
      <c r="S188" s="91"/>
      <c r="T188" s="132"/>
      <c r="U188" s="40"/>
      <c r="V188" s="137" t="s">
        <v>48</v>
      </c>
      <c r="W188" s="138" t="s">
        <v>47</v>
      </c>
      <c r="X188" s="138" t="s">
        <v>49</v>
      </c>
      <c r="Y188" s="138">
        <v>73</v>
      </c>
      <c r="Z188" s="225" t="s">
        <v>50</v>
      </c>
      <c r="AA188" s="227" t="s">
        <v>62</v>
      </c>
      <c r="AC188" s="91"/>
      <c r="AD188" s="144"/>
      <c r="AE188" s="144"/>
    </row>
    <row r="189" spans="1:31" x14ac:dyDescent="0.35">
      <c r="A189" s="234" t="s">
        <v>451</v>
      </c>
      <c r="B189" s="58" t="s">
        <v>447</v>
      </c>
      <c r="C189" s="59" t="s">
        <v>429</v>
      </c>
      <c r="D189" s="179" t="s">
        <v>452</v>
      </c>
      <c r="E189" s="151"/>
      <c r="F189" s="190">
        <v>2673</v>
      </c>
      <c r="G189" s="65">
        <f t="shared" ref="G189:G246" si="11">(F189-F189*$E$12)</f>
        <v>2673</v>
      </c>
      <c r="H189" s="53">
        <f t="shared" si="9"/>
        <v>0</v>
      </c>
      <c r="I189" s="52">
        <f t="shared" si="10"/>
        <v>0</v>
      </c>
      <c r="J189" s="181"/>
      <c r="K189" s="92"/>
      <c r="M189" s="106"/>
      <c r="N189" s="91"/>
      <c r="P189" s="118"/>
      <c r="Q189" s="119"/>
      <c r="R189" s="113"/>
      <c r="S189" s="91"/>
      <c r="T189" s="132"/>
      <c r="U189" s="40"/>
      <c r="V189" s="137" t="s">
        <v>48</v>
      </c>
      <c r="W189" s="138" t="s">
        <v>47</v>
      </c>
      <c r="X189" s="138" t="s">
        <v>49</v>
      </c>
      <c r="Y189" s="138">
        <v>73</v>
      </c>
      <c r="Z189" s="225" t="s">
        <v>50</v>
      </c>
      <c r="AA189" s="227" t="s">
        <v>62</v>
      </c>
      <c r="AC189" s="91"/>
      <c r="AD189" s="144"/>
      <c r="AE189" s="144"/>
    </row>
    <row r="190" spans="1:31" x14ac:dyDescent="0.35">
      <c r="A190" s="234" t="s">
        <v>453</v>
      </c>
      <c r="B190" s="58" t="s">
        <v>438</v>
      </c>
      <c r="C190" s="59" t="s">
        <v>429</v>
      </c>
      <c r="D190" s="179" t="s">
        <v>454</v>
      </c>
      <c r="E190" s="151"/>
      <c r="F190" s="190">
        <v>3003</v>
      </c>
      <c r="G190" s="65">
        <f t="shared" si="11"/>
        <v>3003</v>
      </c>
      <c r="H190" s="53">
        <f t="shared" si="9"/>
        <v>0</v>
      </c>
      <c r="I190" s="52">
        <f t="shared" si="10"/>
        <v>0</v>
      </c>
      <c r="J190" s="181"/>
      <c r="K190" s="92"/>
      <c r="M190" s="106"/>
      <c r="N190" s="91"/>
      <c r="P190" s="118"/>
      <c r="Q190" s="119"/>
      <c r="R190" s="113"/>
      <c r="S190" s="91"/>
      <c r="T190" s="132"/>
      <c r="U190" s="40"/>
      <c r="V190" s="137" t="s">
        <v>47</v>
      </c>
      <c r="W190" s="138" t="s">
        <v>47</v>
      </c>
      <c r="X190" s="138" t="s">
        <v>49</v>
      </c>
      <c r="Y190" s="138">
        <v>73</v>
      </c>
      <c r="Z190" s="225" t="s">
        <v>50</v>
      </c>
      <c r="AA190" s="227" t="s">
        <v>62</v>
      </c>
      <c r="AC190" s="91"/>
      <c r="AD190" s="144"/>
      <c r="AE190" s="144"/>
    </row>
    <row r="191" spans="1:31" x14ac:dyDescent="0.35">
      <c r="A191" s="234" t="s">
        <v>127</v>
      </c>
      <c r="B191" s="58" t="s">
        <v>444</v>
      </c>
      <c r="C191" s="59" t="s">
        <v>429</v>
      </c>
      <c r="D191" s="179" t="s">
        <v>455</v>
      </c>
      <c r="E191" s="151"/>
      <c r="F191" s="190">
        <v>3136</v>
      </c>
      <c r="G191" s="65">
        <f t="shared" si="11"/>
        <v>3136</v>
      </c>
      <c r="H191" s="53">
        <f t="shared" si="9"/>
        <v>0</v>
      </c>
      <c r="I191" s="52">
        <f t="shared" si="10"/>
        <v>0</v>
      </c>
      <c r="J191" s="181"/>
      <c r="K191" s="92"/>
      <c r="M191" s="106"/>
      <c r="N191" s="91"/>
      <c r="P191" s="118"/>
      <c r="Q191" s="119"/>
      <c r="R191" s="113"/>
      <c r="S191" s="91"/>
      <c r="T191" s="132"/>
      <c r="U191" s="40"/>
      <c r="V191" s="137" t="s">
        <v>48</v>
      </c>
      <c r="W191" s="138" t="s">
        <v>47</v>
      </c>
      <c r="X191" s="138" t="s">
        <v>49</v>
      </c>
      <c r="Y191" s="138">
        <v>73</v>
      </c>
      <c r="Z191" s="225" t="s">
        <v>50</v>
      </c>
      <c r="AA191" s="227" t="s">
        <v>62</v>
      </c>
      <c r="AC191" s="91"/>
      <c r="AD191" s="144"/>
      <c r="AE191" s="144"/>
    </row>
    <row r="192" spans="1:31" x14ac:dyDescent="0.35">
      <c r="A192" s="234" t="s">
        <v>132</v>
      </c>
      <c r="B192" s="58" t="s">
        <v>456</v>
      </c>
      <c r="C192" s="59" t="s">
        <v>429</v>
      </c>
      <c r="D192" s="179" t="s">
        <v>457</v>
      </c>
      <c r="E192" s="151"/>
      <c r="F192" s="190">
        <v>3259</v>
      </c>
      <c r="G192" s="65">
        <f>(F192-F192*$E$13)</f>
        <v>3259</v>
      </c>
      <c r="H192" s="53">
        <f t="shared" si="9"/>
        <v>0</v>
      </c>
      <c r="I192" s="52">
        <f t="shared" si="10"/>
        <v>0</v>
      </c>
      <c r="J192" s="181"/>
      <c r="K192" s="92"/>
      <c r="M192" s="106"/>
      <c r="N192" s="91"/>
      <c r="P192" s="118"/>
      <c r="Q192" s="119"/>
      <c r="R192" s="113"/>
      <c r="S192" s="91"/>
      <c r="T192" s="132"/>
      <c r="U192" s="40"/>
      <c r="V192" s="137" t="s">
        <v>48</v>
      </c>
      <c r="W192" s="138" t="s">
        <v>47</v>
      </c>
      <c r="X192" s="138" t="s">
        <v>49</v>
      </c>
      <c r="Y192" s="138">
        <v>73</v>
      </c>
      <c r="Z192" s="225" t="s">
        <v>50</v>
      </c>
      <c r="AA192" s="227" t="s">
        <v>62</v>
      </c>
      <c r="AC192" s="91"/>
      <c r="AD192" s="144"/>
      <c r="AE192" s="144"/>
    </row>
    <row r="193" spans="1:31" x14ac:dyDescent="0.35">
      <c r="A193" s="234" t="s">
        <v>184</v>
      </c>
      <c r="B193" s="58" t="s">
        <v>444</v>
      </c>
      <c r="C193" s="59" t="s">
        <v>429</v>
      </c>
      <c r="D193" s="179" t="s">
        <v>458</v>
      </c>
      <c r="E193" s="151"/>
      <c r="F193" s="190">
        <v>3275</v>
      </c>
      <c r="G193" s="65">
        <f>(F193-F193*$E$13)</f>
        <v>3275</v>
      </c>
      <c r="H193" s="53">
        <f t="shared" si="9"/>
        <v>0</v>
      </c>
      <c r="I193" s="52">
        <f t="shared" si="10"/>
        <v>0</v>
      </c>
      <c r="J193" s="181"/>
      <c r="K193" s="92"/>
      <c r="M193" s="106"/>
      <c r="N193" s="91"/>
      <c r="P193" s="118"/>
      <c r="Q193" s="119"/>
      <c r="R193" s="113"/>
      <c r="S193" s="91"/>
      <c r="T193" s="132"/>
      <c r="U193" s="40"/>
      <c r="V193" s="137" t="s">
        <v>48</v>
      </c>
      <c r="W193" s="138" t="s">
        <v>47</v>
      </c>
      <c r="X193" s="138" t="s">
        <v>49</v>
      </c>
      <c r="Y193" s="138">
        <v>73</v>
      </c>
      <c r="Z193" s="225" t="s">
        <v>50</v>
      </c>
      <c r="AA193" s="227" t="s">
        <v>62</v>
      </c>
      <c r="AC193" s="91"/>
      <c r="AD193" s="144"/>
      <c r="AE193" s="144"/>
    </row>
    <row r="194" spans="1:31" x14ac:dyDescent="0.35">
      <c r="A194" s="239" t="s">
        <v>459</v>
      </c>
      <c r="B194" s="240"/>
      <c r="C194" s="240"/>
      <c r="D194" s="240"/>
      <c r="E194" s="240"/>
      <c r="F194" s="240"/>
      <c r="G194" s="240"/>
      <c r="H194" s="240"/>
      <c r="I194" s="241"/>
      <c r="J194" s="181"/>
      <c r="K194" s="92"/>
      <c r="M194" s="106"/>
      <c r="N194" s="91"/>
      <c r="P194" s="118"/>
      <c r="Q194" s="119"/>
      <c r="R194" s="113"/>
      <c r="S194" s="91"/>
      <c r="T194" s="132"/>
      <c r="U194" s="40"/>
      <c r="V194" s="137"/>
      <c r="W194" s="138"/>
      <c r="X194" s="138"/>
      <c r="Y194" s="138"/>
      <c r="Z194" s="225"/>
      <c r="AA194" s="227"/>
      <c r="AC194" s="91"/>
      <c r="AD194" s="144"/>
      <c r="AE194" s="144"/>
    </row>
    <row r="195" spans="1:31" x14ac:dyDescent="0.35">
      <c r="A195" s="234" t="s">
        <v>460</v>
      </c>
      <c r="B195" s="58" t="s">
        <v>52</v>
      </c>
      <c r="C195" s="59" t="s">
        <v>461</v>
      </c>
      <c r="D195" s="179" t="s">
        <v>462</v>
      </c>
      <c r="E195" s="151"/>
      <c r="F195" s="190">
        <v>3723</v>
      </c>
      <c r="G195" s="65">
        <f t="shared" si="11"/>
        <v>3723</v>
      </c>
      <c r="H195" s="53">
        <f t="shared" si="9"/>
        <v>0</v>
      </c>
      <c r="I195" s="52">
        <f t="shared" si="10"/>
        <v>0</v>
      </c>
      <c r="J195" s="181"/>
      <c r="K195" s="92"/>
      <c r="M195" s="106"/>
      <c r="N195" s="91"/>
      <c r="P195" s="118"/>
      <c r="Q195" s="119"/>
      <c r="R195" s="113"/>
      <c r="S195" s="91"/>
      <c r="T195" s="132"/>
      <c r="U195" s="40"/>
      <c r="V195" s="137" t="s">
        <v>62</v>
      </c>
      <c r="W195" s="138" t="s">
        <v>62</v>
      </c>
      <c r="X195" s="138" t="s">
        <v>62</v>
      </c>
      <c r="Y195" s="138" t="s">
        <v>62</v>
      </c>
      <c r="Z195" s="225" t="s">
        <v>62</v>
      </c>
      <c r="AA195" s="227" t="s">
        <v>62</v>
      </c>
      <c r="AC195" s="91"/>
      <c r="AD195" s="144"/>
      <c r="AE195" s="144"/>
    </row>
    <row r="196" spans="1:31" x14ac:dyDescent="0.35">
      <c r="A196" s="234" t="s">
        <v>463</v>
      </c>
      <c r="B196" s="58" t="s">
        <v>73</v>
      </c>
      <c r="C196" s="59" t="s">
        <v>461</v>
      </c>
      <c r="D196" s="179" t="s">
        <v>464</v>
      </c>
      <c r="E196" s="151"/>
      <c r="F196" s="190">
        <v>1732</v>
      </c>
      <c r="G196" s="65">
        <f t="shared" si="11"/>
        <v>1732</v>
      </c>
      <c r="H196" s="53">
        <f t="shared" si="9"/>
        <v>0</v>
      </c>
      <c r="I196" s="52">
        <f t="shared" si="10"/>
        <v>0</v>
      </c>
      <c r="J196" s="181"/>
      <c r="K196" s="92"/>
      <c r="M196" s="106"/>
      <c r="N196" s="91"/>
      <c r="P196" s="118"/>
      <c r="Q196" s="119"/>
      <c r="R196" s="113"/>
      <c r="S196" s="91"/>
      <c r="T196" s="132"/>
      <c r="U196" s="40"/>
      <c r="V196" s="137" t="s">
        <v>62</v>
      </c>
      <c r="W196" s="138" t="s">
        <v>62</v>
      </c>
      <c r="X196" s="138" t="s">
        <v>62</v>
      </c>
      <c r="Y196" s="138" t="s">
        <v>62</v>
      </c>
      <c r="Z196" s="225" t="s">
        <v>62</v>
      </c>
      <c r="AA196" s="227" t="s">
        <v>62</v>
      </c>
      <c r="AC196" s="91"/>
      <c r="AD196" s="144"/>
      <c r="AE196" s="144"/>
    </row>
    <row r="197" spans="1:31" x14ac:dyDescent="0.35">
      <c r="A197" s="234" t="s">
        <v>465</v>
      </c>
      <c r="B197" s="58" t="s">
        <v>120</v>
      </c>
      <c r="C197" s="59" t="s">
        <v>461</v>
      </c>
      <c r="D197" s="179" t="s">
        <v>466</v>
      </c>
      <c r="E197" s="151"/>
      <c r="F197" s="190">
        <v>2718</v>
      </c>
      <c r="G197" s="65">
        <f t="shared" si="11"/>
        <v>2718</v>
      </c>
      <c r="H197" s="53">
        <f t="shared" si="9"/>
        <v>0</v>
      </c>
      <c r="I197" s="52">
        <f t="shared" si="10"/>
        <v>0</v>
      </c>
      <c r="J197" s="181"/>
      <c r="K197" s="92"/>
      <c r="M197" s="106"/>
      <c r="N197" s="91"/>
      <c r="P197" s="118"/>
      <c r="Q197" s="119"/>
      <c r="R197" s="113"/>
      <c r="S197" s="91"/>
      <c r="T197" s="132"/>
      <c r="U197" s="40"/>
      <c r="V197" s="137" t="s">
        <v>62</v>
      </c>
      <c r="W197" s="138" t="s">
        <v>62</v>
      </c>
      <c r="X197" s="138" t="s">
        <v>62</v>
      </c>
      <c r="Y197" s="138" t="s">
        <v>62</v>
      </c>
      <c r="Z197" s="225" t="s">
        <v>62</v>
      </c>
      <c r="AA197" s="227" t="s">
        <v>62</v>
      </c>
      <c r="AC197" s="91"/>
      <c r="AD197" s="144"/>
      <c r="AE197" s="144"/>
    </row>
    <row r="198" spans="1:31" x14ac:dyDescent="0.35">
      <c r="A198" s="234" t="s">
        <v>43</v>
      </c>
      <c r="B198" s="58" t="s">
        <v>44</v>
      </c>
      <c r="C198" s="59" t="s">
        <v>461</v>
      </c>
      <c r="D198" s="179" t="s">
        <v>467</v>
      </c>
      <c r="E198" s="151"/>
      <c r="F198" s="190">
        <v>2647</v>
      </c>
      <c r="G198" s="65">
        <f t="shared" si="11"/>
        <v>2647</v>
      </c>
      <c r="H198" s="53">
        <f t="shared" si="9"/>
        <v>0</v>
      </c>
      <c r="I198" s="52">
        <f t="shared" si="10"/>
        <v>0</v>
      </c>
      <c r="J198" s="181"/>
      <c r="K198" s="92"/>
      <c r="M198" s="106"/>
      <c r="N198" s="91"/>
      <c r="P198" s="118"/>
      <c r="Q198" s="119"/>
      <c r="R198" s="113"/>
      <c r="S198" s="91"/>
      <c r="T198" s="132"/>
      <c r="U198" s="40"/>
      <c r="V198" s="137" t="s">
        <v>62</v>
      </c>
      <c r="W198" s="138" t="s">
        <v>62</v>
      </c>
      <c r="X198" s="138" t="s">
        <v>62</v>
      </c>
      <c r="Y198" s="138" t="s">
        <v>62</v>
      </c>
      <c r="Z198" s="225" t="s">
        <v>62</v>
      </c>
      <c r="AA198" s="227" t="s">
        <v>62</v>
      </c>
      <c r="AC198" s="91"/>
      <c r="AD198" s="144"/>
      <c r="AE198" s="144"/>
    </row>
    <row r="199" spans="1:31" x14ac:dyDescent="0.35">
      <c r="A199" s="234" t="s">
        <v>468</v>
      </c>
      <c r="B199" s="58" t="s">
        <v>144</v>
      </c>
      <c r="C199" s="59" t="s">
        <v>461</v>
      </c>
      <c r="D199" s="179" t="s">
        <v>469</v>
      </c>
      <c r="E199" s="151"/>
      <c r="F199" s="190">
        <v>2900</v>
      </c>
      <c r="G199" s="65">
        <f t="shared" si="11"/>
        <v>2900</v>
      </c>
      <c r="H199" s="53">
        <f t="shared" si="9"/>
        <v>0</v>
      </c>
      <c r="I199" s="52">
        <f t="shared" si="10"/>
        <v>0</v>
      </c>
      <c r="J199" s="181"/>
      <c r="K199" s="92"/>
      <c r="M199" s="106"/>
      <c r="N199" s="91"/>
      <c r="P199" s="118"/>
      <c r="Q199" s="119"/>
      <c r="R199" s="113"/>
      <c r="S199" s="91"/>
      <c r="T199" s="132"/>
      <c r="U199" s="40"/>
      <c r="V199" s="137" t="s">
        <v>62</v>
      </c>
      <c r="W199" s="138" t="s">
        <v>62</v>
      </c>
      <c r="X199" s="138" t="s">
        <v>62</v>
      </c>
      <c r="Y199" s="138" t="s">
        <v>62</v>
      </c>
      <c r="Z199" s="225" t="s">
        <v>62</v>
      </c>
      <c r="AA199" s="227" t="s">
        <v>62</v>
      </c>
      <c r="AC199" s="91"/>
      <c r="AD199" s="144"/>
      <c r="AE199" s="144"/>
    </row>
    <row r="200" spans="1:31" x14ac:dyDescent="0.35">
      <c r="A200" s="234" t="s">
        <v>51</v>
      </c>
      <c r="B200" s="58" t="s">
        <v>52</v>
      </c>
      <c r="C200" s="59" t="s">
        <v>461</v>
      </c>
      <c r="D200" s="179" t="s">
        <v>470</v>
      </c>
      <c r="E200" s="151"/>
      <c r="F200" s="190">
        <v>3294</v>
      </c>
      <c r="G200" s="65">
        <f t="shared" si="11"/>
        <v>3294</v>
      </c>
      <c r="H200" s="53">
        <f t="shared" si="9"/>
        <v>0</v>
      </c>
      <c r="I200" s="52">
        <f t="shared" si="10"/>
        <v>0</v>
      </c>
      <c r="J200" s="181"/>
      <c r="K200" s="92"/>
      <c r="M200" s="106"/>
      <c r="N200" s="91"/>
      <c r="P200" s="118"/>
      <c r="Q200" s="119"/>
      <c r="R200" s="113"/>
      <c r="S200" s="91"/>
      <c r="T200" s="132"/>
      <c r="U200" s="40"/>
      <c r="V200" s="137" t="s">
        <v>62</v>
      </c>
      <c r="W200" s="138" t="s">
        <v>62</v>
      </c>
      <c r="X200" s="138" t="s">
        <v>62</v>
      </c>
      <c r="Y200" s="138" t="s">
        <v>62</v>
      </c>
      <c r="Z200" s="225" t="s">
        <v>62</v>
      </c>
      <c r="AA200" s="227" t="s">
        <v>62</v>
      </c>
      <c r="AC200" s="91"/>
      <c r="AD200" s="144"/>
      <c r="AE200" s="144"/>
    </row>
    <row r="201" spans="1:31" x14ac:dyDescent="0.35">
      <c r="A201" s="234" t="s">
        <v>471</v>
      </c>
      <c r="B201" s="58" t="s">
        <v>52</v>
      </c>
      <c r="C201" s="59" t="s">
        <v>461</v>
      </c>
      <c r="D201" s="179" t="s">
        <v>472</v>
      </c>
      <c r="E201" s="151"/>
      <c r="F201" s="190">
        <v>4005</v>
      </c>
      <c r="G201" s="65">
        <f t="shared" si="11"/>
        <v>4005</v>
      </c>
      <c r="H201" s="53">
        <f t="shared" si="9"/>
        <v>0</v>
      </c>
      <c r="I201" s="52">
        <f t="shared" si="10"/>
        <v>0</v>
      </c>
      <c r="J201" s="181"/>
      <c r="K201" s="92"/>
      <c r="M201" s="106"/>
      <c r="N201" s="91"/>
      <c r="P201" s="118"/>
      <c r="Q201" s="119"/>
      <c r="R201" s="113"/>
      <c r="S201" s="91"/>
      <c r="T201" s="132"/>
      <c r="U201" s="40"/>
      <c r="V201" s="137" t="s">
        <v>62</v>
      </c>
      <c r="W201" s="138" t="s">
        <v>62</v>
      </c>
      <c r="X201" s="138" t="s">
        <v>62</v>
      </c>
      <c r="Y201" s="138" t="s">
        <v>62</v>
      </c>
      <c r="Z201" s="225" t="s">
        <v>62</v>
      </c>
      <c r="AA201" s="227" t="s">
        <v>62</v>
      </c>
      <c r="AC201" s="91"/>
      <c r="AD201" s="144"/>
      <c r="AE201" s="144"/>
    </row>
    <row r="202" spans="1:31" x14ac:dyDescent="0.35">
      <c r="A202" s="234" t="s">
        <v>63</v>
      </c>
      <c r="B202" s="58" t="s">
        <v>64</v>
      </c>
      <c r="C202" s="59" t="s">
        <v>461</v>
      </c>
      <c r="D202" s="179" t="s">
        <v>473</v>
      </c>
      <c r="E202" s="151"/>
      <c r="F202" s="190">
        <v>1570</v>
      </c>
      <c r="G202" s="65">
        <f t="shared" si="11"/>
        <v>1570</v>
      </c>
      <c r="H202" s="53">
        <f t="shared" si="9"/>
        <v>0</v>
      </c>
      <c r="I202" s="52">
        <f t="shared" si="10"/>
        <v>0</v>
      </c>
      <c r="J202" s="181"/>
      <c r="K202" s="92"/>
      <c r="M202" s="106"/>
      <c r="N202" s="91"/>
      <c r="P202" s="118"/>
      <c r="Q202" s="119"/>
      <c r="R202" s="113"/>
      <c r="S202" s="91"/>
      <c r="T202" s="132"/>
      <c r="U202" s="40"/>
      <c r="V202" s="137" t="s">
        <v>62</v>
      </c>
      <c r="W202" s="138" t="s">
        <v>62</v>
      </c>
      <c r="X202" s="138" t="s">
        <v>62</v>
      </c>
      <c r="Y202" s="138" t="s">
        <v>62</v>
      </c>
      <c r="Z202" s="225" t="s">
        <v>62</v>
      </c>
      <c r="AA202" s="227" t="s">
        <v>62</v>
      </c>
      <c r="AC202" s="91"/>
      <c r="AD202" s="144"/>
      <c r="AE202" s="144"/>
    </row>
    <row r="203" spans="1:31" x14ac:dyDescent="0.35">
      <c r="A203" s="234" t="s">
        <v>66</v>
      </c>
      <c r="B203" s="58" t="s">
        <v>67</v>
      </c>
      <c r="C203" s="59" t="s">
        <v>461</v>
      </c>
      <c r="D203" s="179" t="s">
        <v>474</v>
      </c>
      <c r="E203" s="151"/>
      <c r="F203" s="190">
        <v>1682</v>
      </c>
      <c r="G203" s="65">
        <f>(F203-F203*$E$13)</f>
        <v>1682</v>
      </c>
      <c r="H203" s="53">
        <f t="shared" si="9"/>
        <v>0</v>
      </c>
      <c r="I203" s="52">
        <f t="shared" si="10"/>
        <v>0</v>
      </c>
      <c r="J203" s="181"/>
      <c r="K203" s="92"/>
      <c r="M203" s="106"/>
      <c r="N203" s="91"/>
      <c r="P203" s="118"/>
      <c r="Q203" s="119"/>
      <c r="R203" s="113"/>
      <c r="S203" s="91"/>
      <c r="T203" s="132"/>
      <c r="U203" s="40"/>
      <c r="V203" s="137" t="s">
        <v>62</v>
      </c>
      <c r="W203" s="138" t="s">
        <v>62</v>
      </c>
      <c r="X203" s="138" t="s">
        <v>62</v>
      </c>
      <c r="Y203" s="138" t="s">
        <v>62</v>
      </c>
      <c r="Z203" s="225" t="s">
        <v>62</v>
      </c>
      <c r="AA203" s="227" t="s">
        <v>62</v>
      </c>
      <c r="AC203" s="91"/>
      <c r="AD203" s="144"/>
      <c r="AE203" s="144"/>
    </row>
    <row r="204" spans="1:31" x14ac:dyDescent="0.35">
      <c r="A204" s="234" t="s">
        <v>72</v>
      </c>
      <c r="B204" s="58" t="s">
        <v>73</v>
      </c>
      <c r="C204" s="59" t="s">
        <v>461</v>
      </c>
      <c r="D204" s="179" t="s">
        <v>475</v>
      </c>
      <c r="E204" s="151"/>
      <c r="F204" s="190">
        <v>1772</v>
      </c>
      <c r="G204" s="65">
        <f t="shared" si="11"/>
        <v>1772</v>
      </c>
      <c r="H204" s="53">
        <f t="shared" si="9"/>
        <v>0</v>
      </c>
      <c r="I204" s="52">
        <f t="shared" si="10"/>
        <v>0</v>
      </c>
      <c r="J204" s="181"/>
      <c r="K204" s="92"/>
      <c r="M204" s="106"/>
      <c r="N204" s="91"/>
      <c r="P204" s="118"/>
      <c r="Q204" s="119"/>
      <c r="R204" s="113"/>
      <c r="S204" s="91"/>
      <c r="T204" s="132"/>
      <c r="U204" s="40"/>
      <c r="V204" s="137" t="s">
        <v>62</v>
      </c>
      <c r="W204" s="138" t="s">
        <v>62</v>
      </c>
      <c r="X204" s="138" t="s">
        <v>62</v>
      </c>
      <c r="Y204" s="138" t="s">
        <v>62</v>
      </c>
      <c r="Z204" s="225" t="s">
        <v>62</v>
      </c>
      <c r="AA204" s="227" t="s">
        <v>62</v>
      </c>
      <c r="AC204" s="91"/>
      <c r="AD204" s="144"/>
      <c r="AE204" s="144"/>
    </row>
    <row r="205" spans="1:31" x14ac:dyDescent="0.35">
      <c r="A205" s="234" t="s">
        <v>75</v>
      </c>
      <c r="B205" s="58" t="s">
        <v>335</v>
      </c>
      <c r="C205" s="59" t="s">
        <v>461</v>
      </c>
      <c r="D205" s="179" t="s">
        <v>476</v>
      </c>
      <c r="E205" s="151"/>
      <c r="F205" s="190">
        <v>1830</v>
      </c>
      <c r="G205" s="65">
        <f t="shared" si="11"/>
        <v>1830</v>
      </c>
      <c r="H205" s="53">
        <f t="shared" si="9"/>
        <v>0</v>
      </c>
      <c r="I205" s="52">
        <f t="shared" si="10"/>
        <v>0</v>
      </c>
      <c r="J205" s="181"/>
      <c r="K205" s="92"/>
      <c r="M205" s="106"/>
      <c r="N205" s="91"/>
      <c r="P205" s="118"/>
      <c r="Q205" s="119"/>
      <c r="R205" s="113"/>
      <c r="S205" s="91"/>
      <c r="T205" s="132"/>
      <c r="U205" s="40"/>
      <c r="V205" s="137" t="s">
        <v>62</v>
      </c>
      <c r="W205" s="138" t="s">
        <v>62</v>
      </c>
      <c r="X205" s="138" t="s">
        <v>62</v>
      </c>
      <c r="Y205" s="138" t="s">
        <v>62</v>
      </c>
      <c r="Z205" s="225" t="s">
        <v>62</v>
      </c>
      <c r="AA205" s="227" t="s">
        <v>62</v>
      </c>
      <c r="AC205" s="91"/>
      <c r="AD205" s="144"/>
      <c r="AE205" s="144"/>
    </row>
    <row r="206" spans="1:31" x14ac:dyDescent="0.35">
      <c r="A206" s="234" t="s">
        <v>78</v>
      </c>
      <c r="B206" s="58" t="s">
        <v>79</v>
      </c>
      <c r="C206" s="59" t="s">
        <v>461</v>
      </c>
      <c r="D206" s="179" t="s">
        <v>477</v>
      </c>
      <c r="E206" s="151"/>
      <c r="F206" s="190">
        <v>1905</v>
      </c>
      <c r="G206" s="65">
        <f t="shared" si="11"/>
        <v>1905</v>
      </c>
      <c r="H206" s="53">
        <f t="shared" si="9"/>
        <v>0</v>
      </c>
      <c r="I206" s="52">
        <f t="shared" si="10"/>
        <v>0</v>
      </c>
      <c r="J206" s="181"/>
      <c r="K206" s="92"/>
      <c r="M206" s="106"/>
      <c r="N206" s="91"/>
      <c r="P206" s="118"/>
      <c r="Q206" s="119"/>
      <c r="R206" s="113"/>
      <c r="S206" s="91"/>
      <c r="T206" s="132"/>
      <c r="U206" s="40"/>
      <c r="V206" s="137" t="s">
        <v>62</v>
      </c>
      <c r="W206" s="138" t="s">
        <v>62</v>
      </c>
      <c r="X206" s="138" t="s">
        <v>62</v>
      </c>
      <c r="Y206" s="138" t="s">
        <v>62</v>
      </c>
      <c r="Z206" s="225" t="s">
        <v>62</v>
      </c>
      <c r="AA206" s="227" t="s">
        <v>62</v>
      </c>
      <c r="AC206" s="91"/>
      <c r="AD206" s="144"/>
      <c r="AE206" s="144"/>
    </row>
    <row r="207" spans="1:31" x14ac:dyDescent="0.35">
      <c r="A207" s="234" t="s">
        <v>87</v>
      </c>
      <c r="B207" s="58" t="s">
        <v>88</v>
      </c>
      <c r="C207" s="59" t="s">
        <v>461</v>
      </c>
      <c r="D207" s="179" t="s">
        <v>478</v>
      </c>
      <c r="E207" s="151"/>
      <c r="F207" s="190">
        <v>2580</v>
      </c>
      <c r="G207" s="65">
        <f t="shared" si="11"/>
        <v>2580</v>
      </c>
      <c r="H207" s="53">
        <f t="shared" si="9"/>
        <v>0</v>
      </c>
      <c r="I207" s="52">
        <f t="shared" si="10"/>
        <v>0</v>
      </c>
      <c r="J207" s="181"/>
      <c r="K207" s="92"/>
      <c r="M207" s="106"/>
      <c r="N207" s="91"/>
      <c r="P207" s="118"/>
      <c r="Q207" s="119"/>
      <c r="R207" s="113"/>
      <c r="S207" s="91"/>
      <c r="T207" s="132"/>
      <c r="U207" s="40"/>
      <c r="V207" s="137" t="s">
        <v>62</v>
      </c>
      <c r="W207" s="138" t="s">
        <v>62</v>
      </c>
      <c r="X207" s="138" t="s">
        <v>62</v>
      </c>
      <c r="Y207" s="138" t="s">
        <v>62</v>
      </c>
      <c r="Z207" s="225" t="s">
        <v>62</v>
      </c>
      <c r="AA207" s="227" t="s">
        <v>62</v>
      </c>
      <c r="AC207" s="91"/>
      <c r="AD207" s="144"/>
      <c r="AE207" s="144"/>
    </row>
    <row r="208" spans="1:31" x14ac:dyDescent="0.35">
      <c r="A208" s="234" t="s">
        <v>93</v>
      </c>
      <c r="B208" s="58" t="s">
        <v>44</v>
      </c>
      <c r="C208" s="59" t="s">
        <v>461</v>
      </c>
      <c r="D208" s="179" t="s">
        <v>479</v>
      </c>
      <c r="E208" s="151"/>
      <c r="F208" s="190">
        <v>2542</v>
      </c>
      <c r="G208" s="65">
        <f t="shared" si="11"/>
        <v>2542</v>
      </c>
      <c r="H208" s="53">
        <f t="shared" si="9"/>
        <v>0</v>
      </c>
      <c r="I208" s="52">
        <f t="shared" si="10"/>
        <v>0</v>
      </c>
      <c r="J208" s="181"/>
      <c r="K208" s="92"/>
      <c r="M208" s="106"/>
      <c r="N208" s="91"/>
      <c r="P208" s="118"/>
      <c r="Q208" s="119"/>
      <c r="R208" s="113"/>
      <c r="S208" s="91"/>
      <c r="T208" s="132"/>
      <c r="U208" s="40"/>
      <c r="V208" s="137" t="s">
        <v>62</v>
      </c>
      <c r="W208" s="138" t="s">
        <v>62</v>
      </c>
      <c r="X208" s="138" t="s">
        <v>62</v>
      </c>
      <c r="Y208" s="138" t="s">
        <v>62</v>
      </c>
      <c r="Z208" s="225" t="s">
        <v>62</v>
      </c>
      <c r="AA208" s="227" t="s">
        <v>62</v>
      </c>
      <c r="AC208" s="91"/>
      <c r="AD208" s="144"/>
      <c r="AE208" s="144"/>
    </row>
    <row r="209" spans="1:31" x14ac:dyDescent="0.35">
      <c r="A209" s="234" t="s">
        <v>96</v>
      </c>
      <c r="B209" s="58" t="s">
        <v>97</v>
      </c>
      <c r="C209" s="59" t="s">
        <v>461</v>
      </c>
      <c r="D209" s="179" t="s">
        <v>480</v>
      </c>
      <c r="E209" s="151"/>
      <c r="F209" s="190">
        <v>3532</v>
      </c>
      <c r="G209" s="65">
        <f t="shared" si="11"/>
        <v>3532</v>
      </c>
      <c r="H209" s="53">
        <f t="shared" si="9"/>
        <v>0</v>
      </c>
      <c r="I209" s="52">
        <f t="shared" si="10"/>
        <v>0</v>
      </c>
      <c r="J209" s="181"/>
      <c r="K209" s="92"/>
      <c r="M209" s="106"/>
      <c r="N209" s="91"/>
      <c r="P209" s="118"/>
      <c r="Q209" s="119"/>
      <c r="R209" s="113"/>
      <c r="S209" s="91"/>
      <c r="T209" s="132"/>
      <c r="U209" s="40"/>
      <c r="V209" s="137" t="s">
        <v>62</v>
      </c>
      <c r="W209" s="138" t="s">
        <v>62</v>
      </c>
      <c r="X209" s="138" t="s">
        <v>62</v>
      </c>
      <c r="Y209" s="138" t="s">
        <v>62</v>
      </c>
      <c r="Z209" s="225" t="s">
        <v>62</v>
      </c>
      <c r="AA209" s="227" t="s">
        <v>62</v>
      </c>
      <c r="AC209" s="91"/>
      <c r="AD209" s="144"/>
      <c r="AE209" s="144"/>
    </row>
    <row r="210" spans="1:31" x14ac:dyDescent="0.35">
      <c r="A210" s="234" t="s">
        <v>99</v>
      </c>
      <c r="B210" s="58" t="s">
        <v>133</v>
      </c>
      <c r="C210" s="59" t="s">
        <v>461</v>
      </c>
      <c r="D210" s="179" t="s">
        <v>481</v>
      </c>
      <c r="E210" s="151"/>
      <c r="F210" s="190">
        <v>3829</v>
      </c>
      <c r="G210" s="65">
        <f t="shared" si="11"/>
        <v>3829</v>
      </c>
      <c r="H210" s="53">
        <f t="shared" si="9"/>
        <v>0</v>
      </c>
      <c r="I210" s="52">
        <f t="shared" si="10"/>
        <v>0</v>
      </c>
      <c r="J210" s="181"/>
      <c r="K210" s="92"/>
      <c r="M210" s="106"/>
      <c r="N210" s="91"/>
      <c r="P210" s="118"/>
      <c r="Q210" s="119"/>
      <c r="R210" s="113"/>
      <c r="S210" s="91"/>
      <c r="T210" s="132"/>
      <c r="U210" s="40"/>
      <c r="V210" s="137" t="s">
        <v>62</v>
      </c>
      <c r="W210" s="138" t="s">
        <v>62</v>
      </c>
      <c r="X210" s="138" t="s">
        <v>62</v>
      </c>
      <c r="Y210" s="138" t="s">
        <v>62</v>
      </c>
      <c r="Z210" s="225" t="s">
        <v>62</v>
      </c>
      <c r="AA210" s="227" t="s">
        <v>62</v>
      </c>
      <c r="AC210" s="91"/>
      <c r="AD210" s="144"/>
      <c r="AE210" s="144"/>
    </row>
    <row r="211" spans="1:31" x14ac:dyDescent="0.35">
      <c r="A211" s="234" t="s">
        <v>102</v>
      </c>
      <c r="B211" s="58" t="s">
        <v>103</v>
      </c>
      <c r="C211" s="59" t="s">
        <v>461</v>
      </c>
      <c r="D211" s="179" t="s">
        <v>482</v>
      </c>
      <c r="E211" s="151"/>
      <c r="F211" s="190">
        <v>3920</v>
      </c>
      <c r="G211" s="65">
        <f t="shared" si="11"/>
        <v>3920</v>
      </c>
      <c r="H211" s="53">
        <f t="shared" si="9"/>
        <v>0</v>
      </c>
      <c r="I211" s="52">
        <f t="shared" si="10"/>
        <v>0</v>
      </c>
      <c r="J211" s="181"/>
      <c r="K211" s="92"/>
      <c r="M211" s="106"/>
      <c r="N211" s="91"/>
      <c r="P211" s="118"/>
      <c r="Q211" s="119"/>
      <c r="R211" s="113"/>
      <c r="S211" s="91"/>
      <c r="T211" s="132"/>
      <c r="U211" s="40"/>
      <c r="V211" s="137" t="s">
        <v>62</v>
      </c>
      <c r="W211" s="138" t="s">
        <v>62</v>
      </c>
      <c r="X211" s="138" t="s">
        <v>62</v>
      </c>
      <c r="Y211" s="138" t="s">
        <v>62</v>
      </c>
      <c r="Z211" s="225" t="s">
        <v>62</v>
      </c>
      <c r="AA211" s="227" t="s">
        <v>62</v>
      </c>
      <c r="AC211" s="91"/>
      <c r="AD211" s="144"/>
      <c r="AE211" s="144"/>
    </row>
    <row r="212" spans="1:31" x14ac:dyDescent="0.35">
      <c r="A212" s="234" t="s">
        <v>105</v>
      </c>
      <c r="B212" s="58" t="s">
        <v>52</v>
      </c>
      <c r="C212" s="59" t="s">
        <v>461</v>
      </c>
      <c r="D212" s="179" t="s">
        <v>483</v>
      </c>
      <c r="E212" s="151"/>
      <c r="F212" s="190">
        <v>3986</v>
      </c>
      <c r="G212" s="65">
        <f t="shared" si="11"/>
        <v>3986</v>
      </c>
      <c r="H212" s="53">
        <f t="shared" si="9"/>
        <v>0</v>
      </c>
      <c r="I212" s="52">
        <f t="shared" si="10"/>
        <v>0</v>
      </c>
      <c r="J212" s="181"/>
      <c r="K212" s="92"/>
      <c r="M212" s="106"/>
      <c r="N212" s="91"/>
      <c r="P212" s="118"/>
      <c r="Q212" s="119"/>
      <c r="R212" s="113"/>
      <c r="S212" s="91"/>
      <c r="T212" s="132"/>
      <c r="U212" s="40"/>
      <c r="V212" s="137" t="s">
        <v>62</v>
      </c>
      <c r="W212" s="138" t="s">
        <v>62</v>
      </c>
      <c r="X212" s="138" t="s">
        <v>62</v>
      </c>
      <c r="Y212" s="138" t="s">
        <v>62</v>
      </c>
      <c r="Z212" s="225" t="s">
        <v>62</v>
      </c>
      <c r="AA212" s="227" t="s">
        <v>62</v>
      </c>
      <c r="AC212" s="91"/>
      <c r="AD212" s="144"/>
      <c r="AE212" s="144"/>
    </row>
    <row r="213" spans="1:31" x14ac:dyDescent="0.35">
      <c r="A213" s="234" t="s">
        <v>107</v>
      </c>
      <c r="B213" s="58" t="s">
        <v>55</v>
      </c>
      <c r="C213" s="59" t="s">
        <v>461</v>
      </c>
      <c r="D213" s="179" t="s">
        <v>484</v>
      </c>
      <c r="E213" s="151"/>
      <c r="F213" s="190">
        <v>4468</v>
      </c>
      <c r="G213" s="65">
        <f t="shared" si="11"/>
        <v>4468</v>
      </c>
      <c r="H213" s="53">
        <f t="shared" si="9"/>
        <v>0</v>
      </c>
      <c r="I213" s="52">
        <f t="shared" si="10"/>
        <v>0</v>
      </c>
      <c r="J213" s="181"/>
      <c r="K213" s="92"/>
      <c r="M213" s="106"/>
      <c r="N213" s="91"/>
      <c r="P213" s="118"/>
      <c r="Q213" s="119"/>
      <c r="R213" s="113"/>
      <c r="S213" s="91"/>
      <c r="T213" s="132"/>
      <c r="U213" s="40"/>
      <c r="V213" s="137" t="s">
        <v>62</v>
      </c>
      <c r="W213" s="138" t="s">
        <v>62</v>
      </c>
      <c r="X213" s="138" t="s">
        <v>62</v>
      </c>
      <c r="Y213" s="138" t="s">
        <v>62</v>
      </c>
      <c r="Z213" s="225" t="s">
        <v>62</v>
      </c>
      <c r="AA213" s="227" t="s">
        <v>62</v>
      </c>
      <c r="AC213" s="91"/>
      <c r="AD213" s="144"/>
      <c r="AE213" s="144"/>
    </row>
    <row r="214" spans="1:31" x14ac:dyDescent="0.35">
      <c r="A214" s="234" t="s">
        <v>109</v>
      </c>
      <c r="B214" s="58" t="s">
        <v>110</v>
      </c>
      <c r="C214" s="59" t="s">
        <v>461</v>
      </c>
      <c r="D214" s="179" t="s">
        <v>485</v>
      </c>
      <c r="E214" s="151"/>
      <c r="F214" s="190">
        <v>3938</v>
      </c>
      <c r="G214" s="65">
        <f t="shared" si="11"/>
        <v>3938</v>
      </c>
      <c r="H214" s="53">
        <f t="shared" si="9"/>
        <v>0</v>
      </c>
      <c r="I214" s="52">
        <f t="shared" si="10"/>
        <v>0</v>
      </c>
      <c r="J214" s="181"/>
      <c r="K214" s="92"/>
      <c r="M214" s="106"/>
      <c r="N214" s="91"/>
      <c r="P214" s="118"/>
      <c r="Q214" s="119"/>
      <c r="R214" s="113"/>
      <c r="S214" s="91"/>
      <c r="T214" s="132"/>
      <c r="U214" s="40"/>
      <c r="V214" s="137" t="s">
        <v>62</v>
      </c>
      <c r="W214" s="138" t="s">
        <v>62</v>
      </c>
      <c r="X214" s="138" t="s">
        <v>62</v>
      </c>
      <c r="Y214" s="138" t="s">
        <v>62</v>
      </c>
      <c r="Z214" s="225" t="s">
        <v>62</v>
      </c>
      <c r="AA214" s="227" t="s">
        <v>62</v>
      </c>
      <c r="AC214" s="91"/>
      <c r="AD214" s="144"/>
      <c r="AE214" s="144"/>
    </row>
    <row r="215" spans="1:31" x14ac:dyDescent="0.35">
      <c r="A215" s="234" t="s">
        <v>114</v>
      </c>
      <c r="B215" s="58" t="s">
        <v>73</v>
      </c>
      <c r="C215" s="59" t="s">
        <v>461</v>
      </c>
      <c r="D215" s="179" t="s">
        <v>486</v>
      </c>
      <c r="E215" s="151"/>
      <c r="F215" s="190">
        <v>1812</v>
      </c>
      <c r="G215" s="65">
        <f t="shared" si="11"/>
        <v>1812</v>
      </c>
      <c r="H215" s="53">
        <f t="shared" si="9"/>
        <v>0</v>
      </c>
      <c r="I215" s="52">
        <f t="shared" si="10"/>
        <v>0</v>
      </c>
      <c r="J215" s="181"/>
      <c r="K215" s="92"/>
      <c r="M215" s="106"/>
      <c r="N215" s="91"/>
      <c r="P215" s="118"/>
      <c r="Q215" s="119"/>
      <c r="R215" s="113"/>
      <c r="S215" s="91"/>
      <c r="T215" s="132"/>
      <c r="U215" s="40"/>
      <c r="V215" s="137" t="s">
        <v>62</v>
      </c>
      <c r="W215" s="138" t="s">
        <v>62</v>
      </c>
      <c r="X215" s="138" t="s">
        <v>62</v>
      </c>
      <c r="Y215" s="138" t="s">
        <v>62</v>
      </c>
      <c r="Z215" s="225" t="s">
        <v>62</v>
      </c>
      <c r="AA215" s="227" t="s">
        <v>62</v>
      </c>
      <c r="AC215" s="91"/>
      <c r="AD215" s="144"/>
      <c r="AE215" s="144"/>
    </row>
    <row r="216" spans="1:31" x14ac:dyDescent="0.35">
      <c r="A216" s="234" t="s">
        <v>487</v>
      </c>
      <c r="B216" s="58" t="s">
        <v>335</v>
      </c>
      <c r="C216" s="59" t="s">
        <v>461</v>
      </c>
      <c r="D216" s="179" t="s">
        <v>488</v>
      </c>
      <c r="E216" s="151"/>
      <c r="F216" s="190">
        <v>1849</v>
      </c>
      <c r="G216" s="65">
        <f t="shared" si="11"/>
        <v>1849</v>
      </c>
      <c r="H216" s="53">
        <f t="shared" si="9"/>
        <v>0</v>
      </c>
      <c r="I216" s="52">
        <f t="shared" si="10"/>
        <v>0</v>
      </c>
      <c r="J216" s="181"/>
      <c r="K216" s="92"/>
      <c r="M216" s="106"/>
      <c r="N216" s="91"/>
      <c r="P216" s="118"/>
      <c r="Q216" s="119"/>
      <c r="R216" s="113"/>
      <c r="S216" s="91"/>
      <c r="T216" s="132"/>
      <c r="U216" s="40"/>
      <c r="V216" s="137" t="s">
        <v>62</v>
      </c>
      <c r="W216" s="138" t="s">
        <v>62</v>
      </c>
      <c r="X216" s="138" t="s">
        <v>62</v>
      </c>
      <c r="Y216" s="138" t="s">
        <v>62</v>
      </c>
      <c r="Z216" s="225" t="s">
        <v>62</v>
      </c>
      <c r="AA216" s="227" t="s">
        <v>62</v>
      </c>
      <c r="AC216" s="91"/>
      <c r="AD216" s="144"/>
      <c r="AE216" s="144"/>
    </row>
    <row r="217" spans="1:31" x14ac:dyDescent="0.35">
      <c r="A217" s="234" t="s">
        <v>116</v>
      </c>
      <c r="B217" s="58" t="s">
        <v>117</v>
      </c>
      <c r="C217" s="59" t="s">
        <v>461</v>
      </c>
      <c r="D217" s="179" t="s">
        <v>489</v>
      </c>
      <c r="E217" s="151"/>
      <c r="F217" s="190">
        <v>2148</v>
      </c>
      <c r="G217" s="65">
        <f t="shared" si="11"/>
        <v>2148</v>
      </c>
      <c r="H217" s="53">
        <f t="shared" si="9"/>
        <v>0</v>
      </c>
      <c r="I217" s="52">
        <f t="shared" si="10"/>
        <v>0</v>
      </c>
      <c r="J217" s="181"/>
      <c r="K217" s="92"/>
      <c r="M217" s="106"/>
      <c r="N217" s="91"/>
      <c r="P217" s="118"/>
      <c r="Q217" s="119"/>
      <c r="R217" s="113"/>
      <c r="S217" s="91"/>
      <c r="T217" s="132"/>
      <c r="U217" s="40"/>
      <c r="V217" s="137" t="s">
        <v>62</v>
      </c>
      <c r="W217" s="138" t="s">
        <v>62</v>
      </c>
      <c r="X217" s="138" t="s">
        <v>62</v>
      </c>
      <c r="Y217" s="138" t="s">
        <v>62</v>
      </c>
      <c r="Z217" s="225" t="s">
        <v>62</v>
      </c>
      <c r="AA217" s="227" t="s">
        <v>62</v>
      </c>
      <c r="AC217" s="91"/>
      <c r="AD217" s="144"/>
      <c r="AE217" s="144"/>
    </row>
    <row r="218" spans="1:31" x14ac:dyDescent="0.35">
      <c r="A218" s="234" t="s">
        <v>119</v>
      </c>
      <c r="B218" s="58" t="s">
        <v>120</v>
      </c>
      <c r="C218" s="59" t="s">
        <v>461</v>
      </c>
      <c r="D218" s="179" t="s">
        <v>490</v>
      </c>
      <c r="E218" s="151"/>
      <c r="F218" s="190">
        <v>2432</v>
      </c>
      <c r="G218" s="65">
        <f t="shared" si="11"/>
        <v>2432</v>
      </c>
      <c r="H218" s="53">
        <f t="shared" si="9"/>
        <v>0</v>
      </c>
      <c r="I218" s="52">
        <f t="shared" si="10"/>
        <v>0</v>
      </c>
      <c r="J218" s="181"/>
      <c r="K218" s="92"/>
      <c r="M218" s="106"/>
      <c r="N218" s="91"/>
      <c r="P218" s="118"/>
      <c r="Q218" s="119"/>
      <c r="R218" s="113"/>
      <c r="S218" s="91"/>
      <c r="T218" s="132"/>
      <c r="U218" s="40"/>
      <c r="V218" s="137" t="s">
        <v>62</v>
      </c>
      <c r="W218" s="138" t="s">
        <v>62</v>
      </c>
      <c r="X218" s="138" t="s">
        <v>62</v>
      </c>
      <c r="Y218" s="138" t="s">
        <v>62</v>
      </c>
      <c r="Z218" s="225" t="s">
        <v>62</v>
      </c>
      <c r="AA218" s="227" t="s">
        <v>62</v>
      </c>
      <c r="AC218" s="91"/>
      <c r="AD218" s="144"/>
      <c r="AE218" s="144"/>
    </row>
    <row r="219" spans="1:31" x14ac:dyDescent="0.35">
      <c r="A219" s="234" t="s">
        <v>122</v>
      </c>
      <c r="B219" s="58" t="s">
        <v>82</v>
      </c>
      <c r="C219" s="59" t="s">
        <v>461</v>
      </c>
      <c r="D219" s="179" t="s">
        <v>491</v>
      </c>
      <c r="E219" s="151"/>
      <c r="F219" s="190">
        <v>2943</v>
      </c>
      <c r="G219" s="65">
        <f t="shared" si="11"/>
        <v>2943</v>
      </c>
      <c r="H219" s="53">
        <f t="shared" si="9"/>
        <v>0</v>
      </c>
      <c r="I219" s="52">
        <f t="shared" si="10"/>
        <v>0</v>
      </c>
      <c r="J219" s="181"/>
      <c r="K219" s="92"/>
      <c r="M219" s="106"/>
      <c r="N219" s="91"/>
      <c r="P219" s="118"/>
      <c r="Q219" s="119"/>
      <c r="R219" s="113"/>
      <c r="S219" s="91"/>
      <c r="T219" s="132"/>
      <c r="U219" s="40"/>
      <c r="V219" s="137" t="s">
        <v>62</v>
      </c>
      <c r="W219" s="138" t="s">
        <v>62</v>
      </c>
      <c r="X219" s="138" t="s">
        <v>62</v>
      </c>
      <c r="Y219" s="138" t="s">
        <v>62</v>
      </c>
      <c r="Z219" s="225" t="s">
        <v>62</v>
      </c>
      <c r="AA219" s="227" t="s">
        <v>62</v>
      </c>
      <c r="AC219" s="91"/>
      <c r="AD219" s="144"/>
      <c r="AE219" s="144"/>
    </row>
    <row r="220" spans="1:31" x14ac:dyDescent="0.35">
      <c r="A220" s="234" t="s">
        <v>124</v>
      </c>
      <c r="B220" s="58" t="s">
        <v>125</v>
      </c>
      <c r="C220" s="59" t="s">
        <v>461</v>
      </c>
      <c r="D220" s="179" t="s">
        <v>492</v>
      </c>
      <c r="E220" s="151"/>
      <c r="F220" s="190">
        <v>2468</v>
      </c>
      <c r="G220" s="65">
        <f t="shared" si="11"/>
        <v>2468</v>
      </c>
      <c r="H220" s="53">
        <f t="shared" si="9"/>
        <v>0</v>
      </c>
      <c r="I220" s="52">
        <f t="shared" si="10"/>
        <v>0</v>
      </c>
      <c r="J220" s="181"/>
      <c r="K220" s="92"/>
      <c r="M220" s="106"/>
      <c r="N220" s="91"/>
      <c r="P220" s="118"/>
      <c r="Q220" s="119"/>
      <c r="R220" s="113"/>
      <c r="S220" s="91"/>
      <c r="T220" s="132"/>
      <c r="U220" s="40"/>
      <c r="V220" s="137" t="s">
        <v>62</v>
      </c>
      <c r="W220" s="138" t="s">
        <v>62</v>
      </c>
      <c r="X220" s="138" t="s">
        <v>62</v>
      </c>
      <c r="Y220" s="138" t="s">
        <v>62</v>
      </c>
      <c r="Z220" s="225" t="s">
        <v>62</v>
      </c>
      <c r="AA220" s="227" t="s">
        <v>62</v>
      </c>
      <c r="AC220" s="91"/>
      <c r="AD220" s="144"/>
      <c r="AE220" s="144"/>
    </row>
    <row r="221" spans="1:31" x14ac:dyDescent="0.35">
      <c r="A221" s="234" t="s">
        <v>127</v>
      </c>
      <c r="B221" s="58" t="s">
        <v>120</v>
      </c>
      <c r="C221" s="59" t="s">
        <v>461</v>
      </c>
      <c r="D221" s="179" t="s">
        <v>493</v>
      </c>
      <c r="E221" s="151"/>
      <c r="F221" s="190">
        <v>3340</v>
      </c>
      <c r="G221" s="65">
        <f t="shared" si="11"/>
        <v>3340</v>
      </c>
      <c r="H221" s="53">
        <f t="shared" si="9"/>
        <v>0</v>
      </c>
      <c r="I221" s="52">
        <f t="shared" si="10"/>
        <v>0</v>
      </c>
      <c r="J221" s="181"/>
      <c r="K221" s="92"/>
      <c r="M221" s="106"/>
      <c r="N221" s="91"/>
      <c r="P221" s="118"/>
      <c r="Q221" s="119"/>
      <c r="R221" s="113"/>
      <c r="S221" s="91"/>
      <c r="T221" s="132"/>
      <c r="U221" s="40"/>
      <c r="V221" s="137" t="s">
        <v>62</v>
      </c>
      <c r="W221" s="138" t="s">
        <v>62</v>
      </c>
      <c r="X221" s="138" t="s">
        <v>62</v>
      </c>
      <c r="Y221" s="138" t="s">
        <v>62</v>
      </c>
      <c r="Z221" s="225" t="s">
        <v>62</v>
      </c>
      <c r="AA221" s="227" t="s">
        <v>62</v>
      </c>
      <c r="AC221" s="91"/>
      <c r="AD221" s="144"/>
      <c r="AE221" s="144"/>
    </row>
    <row r="222" spans="1:31" x14ac:dyDescent="0.35">
      <c r="A222" s="234" t="s">
        <v>129</v>
      </c>
      <c r="B222" s="58" t="s">
        <v>97</v>
      </c>
      <c r="C222" s="59" t="s">
        <v>461</v>
      </c>
      <c r="D222" s="179" t="s">
        <v>494</v>
      </c>
      <c r="E222" s="151"/>
      <c r="F222" s="190">
        <v>3757</v>
      </c>
      <c r="G222" s="65">
        <f t="shared" si="11"/>
        <v>3757</v>
      </c>
      <c r="H222" s="53">
        <f t="shared" si="9"/>
        <v>0</v>
      </c>
      <c r="I222" s="52">
        <f t="shared" si="10"/>
        <v>0</v>
      </c>
      <c r="J222" s="181"/>
      <c r="K222" s="92"/>
      <c r="M222" s="106"/>
      <c r="N222" s="91"/>
      <c r="P222" s="118"/>
      <c r="Q222" s="119"/>
      <c r="R222" s="113"/>
      <c r="S222" s="91"/>
      <c r="T222" s="132"/>
      <c r="U222" s="40"/>
      <c r="V222" s="137" t="s">
        <v>62</v>
      </c>
      <c r="W222" s="138" t="s">
        <v>62</v>
      </c>
      <c r="X222" s="138" t="s">
        <v>62</v>
      </c>
      <c r="Y222" s="138" t="s">
        <v>62</v>
      </c>
      <c r="Z222" s="225" t="s">
        <v>62</v>
      </c>
      <c r="AA222" s="227" t="s">
        <v>62</v>
      </c>
      <c r="AC222" s="91"/>
      <c r="AD222" s="144"/>
      <c r="AE222" s="144"/>
    </row>
    <row r="223" spans="1:31" x14ac:dyDescent="0.35">
      <c r="A223" s="234" t="s">
        <v>132</v>
      </c>
      <c r="B223" s="58" t="s">
        <v>133</v>
      </c>
      <c r="C223" s="59" t="s">
        <v>461</v>
      </c>
      <c r="D223" s="179" t="s">
        <v>495</v>
      </c>
      <c r="E223" s="151"/>
      <c r="F223" s="190">
        <v>3928</v>
      </c>
      <c r="G223" s="65">
        <f t="shared" si="11"/>
        <v>3928</v>
      </c>
      <c r="H223" s="53">
        <f t="shared" si="9"/>
        <v>0</v>
      </c>
      <c r="I223" s="52">
        <f t="shared" si="10"/>
        <v>0</v>
      </c>
      <c r="J223" s="181"/>
      <c r="K223" s="92"/>
      <c r="M223" s="106"/>
      <c r="N223" s="91"/>
      <c r="P223" s="118"/>
      <c r="Q223" s="119"/>
      <c r="R223" s="113"/>
      <c r="S223" s="91"/>
      <c r="T223" s="132"/>
      <c r="U223" s="40"/>
      <c r="V223" s="137" t="s">
        <v>62</v>
      </c>
      <c r="W223" s="138" t="s">
        <v>62</v>
      </c>
      <c r="X223" s="138" t="s">
        <v>62</v>
      </c>
      <c r="Y223" s="138" t="s">
        <v>62</v>
      </c>
      <c r="Z223" s="225" t="s">
        <v>62</v>
      </c>
      <c r="AA223" s="227" t="s">
        <v>62</v>
      </c>
      <c r="AC223" s="91"/>
      <c r="AD223" s="144"/>
      <c r="AE223" s="144"/>
    </row>
    <row r="224" spans="1:31" x14ac:dyDescent="0.35">
      <c r="A224" s="234" t="s">
        <v>140</v>
      </c>
      <c r="B224" s="58" t="s">
        <v>198</v>
      </c>
      <c r="C224" s="59" t="s">
        <v>461</v>
      </c>
      <c r="D224" s="179" t="s">
        <v>496</v>
      </c>
      <c r="E224" s="151"/>
      <c r="F224" s="190">
        <v>4022</v>
      </c>
      <c r="G224" s="65">
        <f t="shared" si="11"/>
        <v>4022</v>
      </c>
      <c r="H224" s="53">
        <f t="shared" si="9"/>
        <v>0</v>
      </c>
      <c r="I224" s="52">
        <f t="shared" si="10"/>
        <v>0</v>
      </c>
      <c r="J224" s="181"/>
      <c r="K224" s="92"/>
      <c r="M224" s="106"/>
      <c r="N224" s="91"/>
      <c r="P224" s="118"/>
      <c r="Q224" s="119"/>
      <c r="R224" s="113"/>
      <c r="S224" s="91"/>
      <c r="T224" s="132"/>
      <c r="U224" s="40"/>
      <c r="V224" s="137" t="s">
        <v>62</v>
      </c>
      <c r="W224" s="138" t="s">
        <v>62</v>
      </c>
      <c r="X224" s="138" t="s">
        <v>62</v>
      </c>
      <c r="Y224" s="138" t="s">
        <v>62</v>
      </c>
      <c r="Z224" s="225" t="s">
        <v>62</v>
      </c>
      <c r="AA224" s="227" t="s">
        <v>62</v>
      </c>
      <c r="AC224" s="91"/>
      <c r="AD224" s="144"/>
      <c r="AE224" s="144"/>
    </row>
    <row r="225" spans="1:31" x14ac:dyDescent="0.35">
      <c r="A225" s="234" t="s">
        <v>143</v>
      </c>
      <c r="B225" s="58" t="s">
        <v>144</v>
      </c>
      <c r="C225" s="59" t="s">
        <v>461</v>
      </c>
      <c r="D225" s="179" t="s">
        <v>497</v>
      </c>
      <c r="E225" s="151"/>
      <c r="F225" s="190">
        <v>3757</v>
      </c>
      <c r="G225" s="65">
        <f t="shared" si="11"/>
        <v>3757</v>
      </c>
      <c r="H225" s="53">
        <f t="shared" si="9"/>
        <v>0</v>
      </c>
      <c r="I225" s="52">
        <f t="shared" si="10"/>
        <v>0</v>
      </c>
      <c r="J225" s="181"/>
      <c r="K225" s="92"/>
      <c r="M225" s="106"/>
      <c r="N225" s="91"/>
      <c r="P225" s="118"/>
      <c r="Q225" s="119"/>
      <c r="R225" s="113"/>
      <c r="S225" s="91"/>
      <c r="T225" s="132"/>
      <c r="U225" s="40"/>
      <c r="V225" s="137" t="s">
        <v>62</v>
      </c>
      <c r="W225" s="138" t="s">
        <v>62</v>
      </c>
      <c r="X225" s="138" t="s">
        <v>62</v>
      </c>
      <c r="Y225" s="138" t="s">
        <v>62</v>
      </c>
      <c r="Z225" s="225" t="s">
        <v>62</v>
      </c>
      <c r="AA225" s="227" t="s">
        <v>62</v>
      </c>
      <c r="AC225" s="91"/>
      <c r="AD225" s="144"/>
      <c r="AE225" s="144"/>
    </row>
    <row r="226" spans="1:31" x14ac:dyDescent="0.35">
      <c r="A226" s="234" t="s">
        <v>149</v>
      </c>
      <c r="B226" s="58" t="s">
        <v>150</v>
      </c>
      <c r="C226" s="59" t="s">
        <v>461</v>
      </c>
      <c r="D226" s="179" t="s">
        <v>498</v>
      </c>
      <c r="E226" s="151"/>
      <c r="F226" s="190">
        <v>4613</v>
      </c>
      <c r="G226" s="65">
        <f t="shared" si="11"/>
        <v>4613</v>
      </c>
      <c r="H226" s="53">
        <f t="shared" si="9"/>
        <v>0</v>
      </c>
      <c r="I226" s="52">
        <f t="shared" si="10"/>
        <v>0</v>
      </c>
      <c r="J226" s="181"/>
      <c r="K226" s="92"/>
      <c r="M226" s="106"/>
      <c r="N226" s="91"/>
      <c r="P226" s="118"/>
      <c r="Q226" s="119"/>
      <c r="R226" s="113"/>
      <c r="S226" s="91"/>
      <c r="T226" s="132"/>
      <c r="U226" s="40"/>
      <c r="V226" s="137" t="s">
        <v>62</v>
      </c>
      <c r="W226" s="138" t="s">
        <v>62</v>
      </c>
      <c r="X226" s="138" t="s">
        <v>62</v>
      </c>
      <c r="Y226" s="138" t="s">
        <v>62</v>
      </c>
      <c r="Z226" s="225" t="s">
        <v>62</v>
      </c>
      <c r="AA226" s="227" t="s">
        <v>62</v>
      </c>
      <c r="AC226" s="91"/>
      <c r="AD226" s="144"/>
      <c r="AE226" s="144"/>
    </row>
    <row r="227" spans="1:31" x14ac:dyDescent="0.35">
      <c r="A227" s="234" t="s">
        <v>152</v>
      </c>
      <c r="B227" s="58" t="s">
        <v>153</v>
      </c>
      <c r="C227" s="59" t="s">
        <v>461</v>
      </c>
      <c r="D227" s="179" t="s">
        <v>499</v>
      </c>
      <c r="E227" s="151"/>
      <c r="F227" s="190">
        <v>4570</v>
      </c>
      <c r="G227" s="65">
        <f t="shared" si="11"/>
        <v>4570</v>
      </c>
      <c r="H227" s="53">
        <f t="shared" si="9"/>
        <v>0</v>
      </c>
      <c r="I227" s="52">
        <f t="shared" si="10"/>
        <v>0</v>
      </c>
      <c r="J227" s="181"/>
      <c r="K227" s="92"/>
      <c r="M227" s="106"/>
      <c r="N227" s="91"/>
      <c r="P227" s="118"/>
      <c r="Q227" s="119"/>
      <c r="R227" s="113"/>
      <c r="S227" s="91"/>
      <c r="T227" s="132"/>
      <c r="U227" s="40"/>
      <c r="V227" s="137" t="s">
        <v>62</v>
      </c>
      <c r="W227" s="138" t="s">
        <v>62</v>
      </c>
      <c r="X227" s="138" t="s">
        <v>62</v>
      </c>
      <c r="Y227" s="138" t="s">
        <v>62</v>
      </c>
      <c r="Z227" s="225" t="s">
        <v>62</v>
      </c>
      <c r="AA227" s="227" t="s">
        <v>62</v>
      </c>
      <c r="AC227" s="91"/>
      <c r="AD227" s="144"/>
      <c r="AE227" s="144"/>
    </row>
    <row r="228" spans="1:31" x14ac:dyDescent="0.35">
      <c r="A228" s="234" t="s">
        <v>162</v>
      </c>
      <c r="B228" s="58" t="s">
        <v>67</v>
      </c>
      <c r="C228" s="59" t="s">
        <v>461</v>
      </c>
      <c r="D228" s="179" t="s">
        <v>500</v>
      </c>
      <c r="E228" s="151"/>
      <c r="F228" s="190">
        <v>2176</v>
      </c>
      <c r="G228" s="65">
        <f t="shared" si="11"/>
        <v>2176</v>
      </c>
      <c r="H228" s="53">
        <f t="shared" si="9"/>
        <v>0</v>
      </c>
      <c r="I228" s="52">
        <f t="shared" si="10"/>
        <v>0</v>
      </c>
      <c r="J228" s="181"/>
      <c r="K228" s="92"/>
      <c r="M228" s="106"/>
      <c r="N228" s="91"/>
      <c r="P228" s="118"/>
      <c r="Q228" s="119"/>
      <c r="R228" s="113"/>
      <c r="S228" s="91"/>
      <c r="T228" s="132"/>
      <c r="U228" s="40"/>
      <c r="V228" s="137" t="s">
        <v>62</v>
      </c>
      <c r="W228" s="138" t="s">
        <v>62</v>
      </c>
      <c r="X228" s="138" t="s">
        <v>62</v>
      </c>
      <c r="Y228" s="138" t="s">
        <v>62</v>
      </c>
      <c r="Z228" s="225" t="s">
        <v>62</v>
      </c>
      <c r="AA228" s="227" t="s">
        <v>62</v>
      </c>
      <c r="AC228" s="91"/>
      <c r="AD228" s="144"/>
      <c r="AE228" s="144"/>
    </row>
    <row r="229" spans="1:31" x14ac:dyDescent="0.35">
      <c r="A229" s="234" t="s">
        <v>164</v>
      </c>
      <c r="B229" s="58" t="s">
        <v>165</v>
      </c>
      <c r="C229" s="59" t="s">
        <v>461</v>
      </c>
      <c r="D229" s="179" t="s">
        <v>501</v>
      </c>
      <c r="E229" s="151"/>
      <c r="F229" s="190">
        <v>2370</v>
      </c>
      <c r="G229" s="65">
        <f t="shared" si="11"/>
        <v>2370</v>
      </c>
      <c r="H229" s="53">
        <f t="shared" si="9"/>
        <v>0</v>
      </c>
      <c r="I229" s="52">
        <f t="shared" si="10"/>
        <v>0</v>
      </c>
      <c r="J229" s="181"/>
      <c r="K229" s="92"/>
      <c r="M229" s="106"/>
      <c r="N229" s="91"/>
      <c r="P229" s="118"/>
      <c r="Q229" s="119"/>
      <c r="R229" s="113"/>
      <c r="S229" s="91"/>
      <c r="T229" s="132"/>
      <c r="U229" s="40"/>
      <c r="V229" s="137" t="s">
        <v>62</v>
      </c>
      <c r="W229" s="138" t="s">
        <v>62</v>
      </c>
      <c r="X229" s="138" t="s">
        <v>62</v>
      </c>
      <c r="Y229" s="138" t="s">
        <v>62</v>
      </c>
      <c r="Z229" s="225" t="s">
        <v>62</v>
      </c>
      <c r="AA229" s="227" t="s">
        <v>62</v>
      </c>
      <c r="AC229" s="91"/>
      <c r="AD229" s="144"/>
      <c r="AE229" s="144"/>
    </row>
    <row r="230" spans="1:31" x14ac:dyDescent="0.35">
      <c r="A230" s="234" t="s">
        <v>167</v>
      </c>
      <c r="B230" s="58" t="s">
        <v>168</v>
      </c>
      <c r="C230" s="59" t="s">
        <v>461</v>
      </c>
      <c r="D230" s="179" t="s">
        <v>502</v>
      </c>
      <c r="E230" s="151"/>
      <c r="F230" s="190">
        <v>2550</v>
      </c>
      <c r="G230" s="65">
        <f t="shared" si="11"/>
        <v>2550</v>
      </c>
      <c r="H230" s="53">
        <f t="shared" si="9"/>
        <v>0</v>
      </c>
      <c r="I230" s="52">
        <f t="shared" si="10"/>
        <v>0</v>
      </c>
      <c r="J230" s="181"/>
      <c r="K230" s="92"/>
      <c r="M230" s="106"/>
      <c r="N230" s="91"/>
      <c r="P230" s="118"/>
      <c r="Q230" s="119"/>
      <c r="R230" s="113"/>
      <c r="S230" s="91"/>
      <c r="T230" s="132"/>
      <c r="U230" s="40"/>
      <c r="V230" s="137" t="s">
        <v>62</v>
      </c>
      <c r="W230" s="138" t="s">
        <v>62</v>
      </c>
      <c r="X230" s="138" t="s">
        <v>62</v>
      </c>
      <c r="Y230" s="138" t="s">
        <v>62</v>
      </c>
      <c r="Z230" s="225" t="s">
        <v>62</v>
      </c>
      <c r="AA230" s="227" t="s">
        <v>62</v>
      </c>
      <c r="AC230" s="91"/>
      <c r="AD230" s="144"/>
      <c r="AE230" s="144"/>
    </row>
    <row r="231" spans="1:31" x14ac:dyDescent="0.35">
      <c r="A231" s="234" t="s">
        <v>170</v>
      </c>
      <c r="B231" s="58" t="s">
        <v>171</v>
      </c>
      <c r="C231" s="59" t="s">
        <v>461</v>
      </c>
      <c r="D231" s="179" t="s">
        <v>503</v>
      </c>
      <c r="E231" s="151"/>
      <c r="F231" s="190">
        <v>2485</v>
      </c>
      <c r="G231" s="65">
        <f t="shared" si="11"/>
        <v>2485</v>
      </c>
      <c r="H231" s="53">
        <f t="shared" si="9"/>
        <v>0</v>
      </c>
      <c r="I231" s="52">
        <f t="shared" si="10"/>
        <v>0</v>
      </c>
      <c r="J231" s="181"/>
      <c r="K231" s="92"/>
      <c r="M231" s="106"/>
      <c r="N231" s="91"/>
      <c r="P231" s="118"/>
      <c r="Q231" s="119"/>
      <c r="R231" s="113"/>
      <c r="S231" s="91"/>
      <c r="T231" s="132"/>
      <c r="U231" s="40"/>
      <c r="V231" s="137" t="s">
        <v>62</v>
      </c>
      <c r="W231" s="138" t="s">
        <v>62</v>
      </c>
      <c r="X231" s="138" t="s">
        <v>62</v>
      </c>
      <c r="Y231" s="138" t="s">
        <v>62</v>
      </c>
      <c r="Z231" s="225" t="s">
        <v>62</v>
      </c>
      <c r="AA231" s="227" t="s">
        <v>62</v>
      </c>
      <c r="AC231" s="91"/>
      <c r="AD231" s="144"/>
      <c r="AE231" s="144"/>
    </row>
    <row r="232" spans="1:31" x14ac:dyDescent="0.35">
      <c r="A232" s="234" t="s">
        <v>173</v>
      </c>
      <c r="B232" s="58" t="s">
        <v>125</v>
      </c>
      <c r="C232" s="59" t="s">
        <v>461</v>
      </c>
      <c r="D232" s="179" t="s">
        <v>504</v>
      </c>
      <c r="E232" s="151"/>
      <c r="F232" s="190">
        <v>2816</v>
      </c>
      <c r="G232" s="65">
        <f t="shared" si="11"/>
        <v>2816</v>
      </c>
      <c r="H232" s="53">
        <f t="shared" si="9"/>
        <v>0</v>
      </c>
      <c r="I232" s="52">
        <f t="shared" si="10"/>
        <v>0</v>
      </c>
      <c r="J232" s="181"/>
      <c r="K232" s="92"/>
      <c r="M232" s="106"/>
      <c r="N232" s="91"/>
      <c r="P232" s="118"/>
      <c r="Q232" s="119"/>
      <c r="R232" s="113"/>
      <c r="S232" s="91"/>
      <c r="T232" s="132"/>
      <c r="U232" s="40"/>
      <c r="V232" s="137" t="s">
        <v>62</v>
      </c>
      <c r="W232" s="138" t="s">
        <v>62</v>
      </c>
      <c r="X232" s="138" t="s">
        <v>62</v>
      </c>
      <c r="Y232" s="138" t="s">
        <v>62</v>
      </c>
      <c r="Z232" s="225" t="s">
        <v>62</v>
      </c>
      <c r="AA232" s="227" t="s">
        <v>62</v>
      </c>
      <c r="AC232" s="91"/>
      <c r="AD232" s="144"/>
      <c r="AE232" s="144"/>
    </row>
    <row r="233" spans="1:31" x14ac:dyDescent="0.35">
      <c r="A233" s="234" t="s">
        <v>176</v>
      </c>
      <c r="B233" s="58" t="s">
        <v>82</v>
      </c>
      <c r="C233" s="59" t="s">
        <v>461</v>
      </c>
      <c r="D233" s="179" t="s">
        <v>505</v>
      </c>
      <c r="E233" s="151"/>
      <c r="F233" s="190">
        <v>3032</v>
      </c>
      <c r="G233" s="65">
        <f t="shared" si="11"/>
        <v>3032</v>
      </c>
      <c r="H233" s="53">
        <f t="shared" si="9"/>
        <v>0</v>
      </c>
      <c r="I233" s="52">
        <f t="shared" si="10"/>
        <v>0</v>
      </c>
      <c r="J233" s="181"/>
      <c r="K233" s="92"/>
      <c r="M233" s="106"/>
      <c r="N233" s="91"/>
      <c r="P233" s="118"/>
      <c r="Q233" s="119"/>
      <c r="R233" s="113"/>
      <c r="S233" s="91"/>
      <c r="T233" s="132"/>
      <c r="U233" s="40"/>
      <c r="V233" s="137" t="s">
        <v>62</v>
      </c>
      <c r="W233" s="138" t="s">
        <v>62</v>
      </c>
      <c r="X233" s="138" t="s">
        <v>62</v>
      </c>
      <c r="Y233" s="138" t="s">
        <v>62</v>
      </c>
      <c r="Z233" s="225" t="s">
        <v>62</v>
      </c>
      <c r="AA233" s="227" t="s">
        <v>62</v>
      </c>
      <c r="AC233" s="91"/>
      <c r="AD233" s="144"/>
      <c r="AE233" s="144"/>
    </row>
    <row r="234" spans="1:31" x14ac:dyDescent="0.35">
      <c r="A234" s="234" t="s">
        <v>178</v>
      </c>
      <c r="B234" s="58" t="s">
        <v>79</v>
      </c>
      <c r="C234" s="59" t="s">
        <v>461</v>
      </c>
      <c r="D234" s="179" t="s">
        <v>506</v>
      </c>
      <c r="E234" s="151"/>
      <c r="F234" s="190">
        <v>3356</v>
      </c>
      <c r="G234" s="65">
        <f t="shared" si="11"/>
        <v>3356</v>
      </c>
      <c r="H234" s="53">
        <f t="shared" si="9"/>
        <v>0</v>
      </c>
      <c r="I234" s="52">
        <f t="shared" si="10"/>
        <v>0</v>
      </c>
      <c r="J234" s="181"/>
      <c r="K234" s="92"/>
      <c r="M234" s="106"/>
      <c r="N234" s="91"/>
      <c r="P234" s="118"/>
      <c r="Q234" s="119"/>
      <c r="R234" s="113"/>
      <c r="S234" s="91"/>
      <c r="T234" s="132"/>
      <c r="U234" s="40"/>
      <c r="V234" s="137" t="s">
        <v>62</v>
      </c>
      <c r="W234" s="138" t="s">
        <v>62</v>
      </c>
      <c r="X234" s="138" t="s">
        <v>62</v>
      </c>
      <c r="Y234" s="138" t="s">
        <v>62</v>
      </c>
      <c r="Z234" s="225" t="s">
        <v>62</v>
      </c>
      <c r="AA234" s="227" t="s">
        <v>62</v>
      </c>
      <c r="AC234" s="91"/>
      <c r="AD234" s="144"/>
      <c r="AE234" s="144"/>
    </row>
    <row r="235" spans="1:31" x14ac:dyDescent="0.35">
      <c r="A235" s="234" t="s">
        <v>181</v>
      </c>
      <c r="B235" s="58" t="s">
        <v>182</v>
      </c>
      <c r="C235" s="59" t="s">
        <v>461</v>
      </c>
      <c r="D235" s="179" t="s">
        <v>507</v>
      </c>
      <c r="E235" s="151"/>
      <c r="F235" s="190">
        <v>3245</v>
      </c>
      <c r="G235" s="65">
        <f t="shared" si="11"/>
        <v>3245</v>
      </c>
      <c r="H235" s="53">
        <f t="shared" si="9"/>
        <v>0</v>
      </c>
      <c r="I235" s="52">
        <f t="shared" si="10"/>
        <v>0</v>
      </c>
      <c r="J235" s="181"/>
      <c r="K235" s="92"/>
      <c r="M235" s="106"/>
      <c r="N235" s="91"/>
      <c r="P235" s="118"/>
      <c r="Q235" s="119"/>
      <c r="R235" s="113"/>
      <c r="S235" s="91"/>
      <c r="T235" s="132"/>
      <c r="U235" s="40"/>
      <c r="V235" s="137" t="s">
        <v>62</v>
      </c>
      <c r="W235" s="138" t="s">
        <v>62</v>
      </c>
      <c r="X235" s="138" t="s">
        <v>62</v>
      </c>
      <c r="Y235" s="138" t="s">
        <v>62</v>
      </c>
      <c r="Z235" s="225" t="s">
        <v>62</v>
      </c>
      <c r="AA235" s="227" t="s">
        <v>62</v>
      </c>
      <c r="AC235" s="91"/>
      <c r="AD235" s="144"/>
      <c r="AE235" s="144"/>
    </row>
    <row r="236" spans="1:31" x14ac:dyDescent="0.35">
      <c r="A236" s="234" t="s">
        <v>184</v>
      </c>
      <c r="B236" s="58" t="s">
        <v>244</v>
      </c>
      <c r="C236" s="59" t="s">
        <v>461</v>
      </c>
      <c r="D236" s="179" t="s">
        <v>508</v>
      </c>
      <c r="E236" s="151"/>
      <c r="F236" s="190">
        <v>3428</v>
      </c>
      <c r="G236" s="65">
        <f t="shared" si="11"/>
        <v>3428</v>
      </c>
      <c r="H236" s="53">
        <f t="shared" si="9"/>
        <v>0</v>
      </c>
      <c r="I236" s="52">
        <f t="shared" si="10"/>
        <v>0</v>
      </c>
      <c r="J236" s="181"/>
      <c r="K236" s="92"/>
      <c r="M236" s="106"/>
      <c r="N236" s="91"/>
      <c r="P236" s="118"/>
      <c r="Q236" s="119"/>
      <c r="R236" s="113"/>
      <c r="S236" s="91"/>
      <c r="T236" s="132"/>
      <c r="U236" s="40"/>
      <c r="V236" s="137" t="s">
        <v>62</v>
      </c>
      <c r="W236" s="138" t="s">
        <v>62</v>
      </c>
      <c r="X236" s="138" t="s">
        <v>62</v>
      </c>
      <c r="Y236" s="138" t="s">
        <v>62</v>
      </c>
      <c r="Z236" s="225" t="s">
        <v>62</v>
      </c>
      <c r="AA236" s="227" t="s">
        <v>62</v>
      </c>
      <c r="AC236" s="91"/>
      <c r="AD236" s="144"/>
      <c r="AE236" s="144"/>
    </row>
    <row r="237" spans="1:31" x14ac:dyDescent="0.35">
      <c r="A237" s="234" t="s">
        <v>187</v>
      </c>
      <c r="B237" s="58" t="s">
        <v>97</v>
      </c>
      <c r="C237" s="59" t="s">
        <v>461</v>
      </c>
      <c r="D237" s="179" t="s">
        <v>509</v>
      </c>
      <c r="E237" s="151"/>
      <c r="F237" s="190">
        <v>3849</v>
      </c>
      <c r="G237" s="65">
        <f t="shared" si="11"/>
        <v>3849</v>
      </c>
      <c r="H237" s="53">
        <f t="shared" si="9"/>
        <v>0</v>
      </c>
      <c r="I237" s="52">
        <f t="shared" si="10"/>
        <v>0</v>
      </c>
      <c r="J237" s="181"/>
      <c r="K237" s="92"/>
      <c r="M237" s="106"/>
      <c r="N237" s="91"/>
      <c r="P237" s="118"/>
      <c r="Q237" s="119"/>
      <c r="R237" s="113"/>
      <c r="S237" s="91"/>
      <c r="T237" s="132"/>
      <c r="U237" s="40"/>
      <c r="V237" s="137" t="s">
        <v>62</v>
      </c>
      <c r="W237" s="138" t="s">
        <v>62</v>
      </c>
      <c r="X237" s="138" t="s">
        <v>62</v>
      </c>
      <c r="Y237" s="138" t="s">
        <v>62</v>
      </c>
      <c r="Z237" s="225" t="s">
        <v>62</v>
      </c>
      <c r="AA237" s="227" t="s">
        <v>62</v>
      </c>
      <c r="AC237" s="91"/>
      <c r="AD237" s="144"/>
      <c r="AE237" s="144"/>
    </row>
    <row r="238" spans="1:31" x14ac:dyDescent="0.35">
      <c r="A238" s="234" t="s">
        <v>192</v>
      </c>
      <c r="B238" s="58" t="s">
        <v>82</v>
      </c>
      <c r="C238" s="59" t="s">
        <v>461</v>
      </c>
      <c r="D238" s="179" t="s">
        <v>510</v>
      </c>
      <c r="E238" s="151"/>
      <c r="F238" s="190">
        <v>3579</v>
      </c>
      <c r="G238" s="65">
        <f t="shared" si="11"/>
        <v>3579</v>
      </c>
      <c r="H238" s="53">
        <f t="shared" si="9"/>
        <v>0</v>
      </c>
      <c r="I238" s="52">
        <f t="shared" si="10"/>
        <v>0</v>
      </c>
      <c r="J238" s="181"/>
      <c r="K238" s="92"/>
      <c r="M238" s="106"/>
      <c r="N238" s="91"/>
      <c r="P238" s="118"/>
      <c r="Q238" s="119"/>
      <c r="R238" s="113"/>
      <c r="S238" s="91"/>
      <c r="T238" s="132"/>
      <c r="U238" s="40"/>
      <c r="V238" s="137" t="s">
        <v>62</v>
      </c>
      <c r="W238" s="138" t="s">
        <v>62</v>
      </c>
      <c r="X238" s="138" t="s">
        <v>62</v>
      </c>
      <c r="Y238" s="138" t="s">
        <v>62</v>
      </c>
      <c r="Z238" s="225" t="s">
        <v>62</v>
      </c>
      <c r="AA238" s="227" t="s">
        <v>62</v>
      </c>
      <c r="AC238" s="91"/>
      <c r="AD238" s="144"/>
      <c r="AE238" s="144"/>
    </row>
    <row r="239" spans="1:31" x14ac:dyDescent="0.35">
      <c r="A239" s="234" t="s">
        <v>194</v>
      </c>
      <c r="B239" s="58" t="s">
        <v>88</v>
      </c>
      <c r="C239" s="59" t="s">
        <v>461</v>
      </c>
      <c r="D239" s="179" t="s">
        <v>511</v>
      </c>
      <c r="E239" s="151"/>
      <c r="F239" s="190">
        <v>3958</v>
      </c>
      <c r="G239" s="65">
        <f t="shared" si="11"/>
        <v>3958</v>
      </c>
      <c r="H239" s="53">
        <f t="shared" si="9"/>
        <v>0</v>
      </c>
      <c r="I239" s="52">
        <f t="shared" si="10"/>
        <v>0</v>
      </c>
      <c r="J239" s="181"/>
      <c r="K239" s="92"/>
      <c r="M239" s="106"/>
      <c r="N239" s="91"/>
      <c r="P239" s="118"/>
      <c r="Q239" s="119"/>
      <c r="R239" s="113"/>
      <c r="S239" s="91"/>
      <c r="T239" s="132"/>
      <c r="U239" s="40"/>
      <c r="V239" s="137" t="s">
        <v>62</v>
      </c>
      <c r="W239" s="138" t="s">
        <v>62</v>
      </c>
      <c r="X239" s="138" t="s">
        <v>62</v>
      </c>
      <c r="Y239" s="138" t="s">
        <v>62</v>
      </c>
      <c r="Z239" s="225" t="s">
        <v>62</v>
      </c>
      <c r="AA239" s="227" t="s">
        <v>62</v>
      </c>
      <c r="AC239" s="91"/>
      <c r="AD239" s="144"/>
      <c r="AE239" s="144"/>
    </row>
    <row r="240" spans="1:31" x14ac:dyDescent="0.35">
      <c r="A240" s="234" t="s">
        <v>197</v>
      </c>
      <c r="B240" s="58" t="s">
        <v>198</v>
      </c>
      <c r="C240" s="59" t="s">
        <v>461</v>
      </c>
      <c r="D240" s="179" t="s">
        <v>512</v>
      </c>
      <c r="E240" s="151"/>
      <c r="F240" s="190">
        <v>4150</v>
      </c>
      <c r="G240" s="65">
        <f t="shared" si="11"/>
        <v>4150</v>
      </c>
      <c r="H240" s="53">
        <f t="shared" si="9"/>
        <v>0</v>
      </c>
      <c r="I240" s="52">
        <f t="shared" si="10"/>
        <v>0</v>
      </c>
      <c r="J240" s="181"/>
      <c r="K240" s="92"/>
      <c r="M240" s="106"/>
      <c r="N240" s="91"/>
      <c r="P240" s="118"/>
      <c r="Q240" s="119"/>
      <c r="R240" s="113"/>
      <c r="S240" s="91"/>
      <c r="T240" s="132"/>
      <c r="U240" s="40"/>
      <c r="V240" s="137" t="s">
        <v>62</v>
      </c>
      <c r="W240" s="138" t="s">
        <v>62</v>
      </c>
      <c r="X240" s="138" t="s">
        <v>62</v>
      </c>
      <c r="Y240" s="138" t="s">
        <v>62</v>
      </c>
      <c r="Z240" s="225" t="s">
        <v>62</v>
      </c>
      <c r="AA240" s="227" t="s">
        <v>62</v>
      </c>
      <c r="AC240" s="91"/>
      <c r="AD240" s="144"/>
      <c r="AE240" s="144"/>
    </row>
    <row r="241" spans="1:31" x14ac:dyDescent="0.35">
      <c r="A241" s="234" t="s">
        <v>200</v>
      </c>
      <c r="B241" s="58" t="s">
        <v>201</v>
      </c>
      <c r="C241" s="59" t="s">
        <v>461</v>
      </c>
      <c r="D241" s="179" t="s">
        <v>513</v>
      </c>
      <c r="E241" s="151"/>
      <c r="F241" s="190">
        <v>4336</v>
      </c>
      <c r="G241" s="65">
        <f t="shared" si="11"/>
        <v>4336</v>
      </c>
      <c r="H241" s="53">
        <f t="shared" si="9"/>
        <v>0</v>
      </c>
      <c r="I241" s="52">
        <f t="shared" si="10"/>
        <v>0</v>
      </c>
      <c r="J241" s="181"/>
      <c r="K241" s="92"/>
      <c r="M241" s="106"/>
      <c r="N241" s="91"/>
      <c r="P241" s="118"/>
      <c r="Q241" s="119"/>
      <c r="R241" s="113"/>
      <c r="S241" s="91"/>
      <c r="T241" s="132"/>
      <c r="U241" s="40"/>
      <c r="V241" s="137" t="s">
        <v>62</v>
      </c>
      <c r="W241" s="138" t="s">
        <v>62</v>
      </c>
      <c r="X241" s="138" t="s">
        <v>62</v>
      </c>
      <c r="Y241" s="138" t="s">
        <v>62</v>
      </c>
      <c r="Z241" s="225" t="s">
        <v>62</v>
      </c>
      <c r="AA241" s="227" t="s">
        <v>62</v>
      </c>
      <c r="AC241" s="91"/>
      <c r="AD241" s="144"/>
      <c r="AE241" s="144"/>
    </row>
    <row r="242" spans="1:31" x14ac:dyDescent="0.35">
      <c r="A242" s="234" t="s">
        <v>205</v>
      </c>
      <c r="B242" s="58" t="s">
        <v>97</v>
      </c>
      <c r="C242" s="59" t="s">
        <v>461</v>
      </c>
      <c r="D242" s="179" t="s">
        <v>514</v>
      </c>
      <c r="E242" s="151"/>
      <c r="F242" s="190">
        <v>4666</v>
      </c>
      <c r="G242" s="65">
        <f t="shared" si="11"/>
        <v>4666</v>
      </c>
      <c r="H242" s="53">
        <f t="shared" si="9"/>
        <v>0</v>
      </c>
      <c r="I242" s="52">
        <f t="shared" si="10"/>
        <v>0</v>
      </c>
      <c r="J242" s="181"/>
      <c r="K242" s="92"/>
      <c r="M242" s="106"/>
      <c r="N242" s="91"/>
      <c r="P242" s="118"/>
      <c r="Q242" s="119"/>
      <c r="R242" s="113"/>
      <c r="S242" s="91"/>
      <c r="T242" s="132"/>
      <c r="U242" s="40"/>
      <c r="V242" s="137" t="s">
        <v>62</v>
      </c>
      <c r="W242" s="138" t="s">
        <v>62</v>
      </c>
      <c r="X242" s="138" t="s">
        <v>62</v>
      </c>
      <c r="Y242" s="138" t="s">
        <v>62</v>
      </c>
      <c r="Z242" s="225" t="s">
        <v>62</v>
      </c>
      <c r="AA242" s="227" t="s">
        <v>62</v>
      </c>
      <c r="AC242" s="91"/>
      <c r="AD242" s="144"/>
      <c r="AE242" s="144"/>
    </row>
    <row r="243" spans="1:31" x14ac:dyDescent="0.35">
      <c r="A243" s="234" t="s">
        <v>207</v>
      </c>
      <c r="B243" s="58" t="s">
        <v>208</v>
      </c>
      <c r="C243" s="59" t="s">
        <v>461</v>
      </c>
      <c r="D243" s="179" t="s">
        <v>515</v>
      </c>
      <c r="E243" s="151"/>
      <c r="F243" s="190">
        <v>4578</v>
      </c>
      <c r="G243" s="65">
        <f>(F243-F243*$E$13)</f>
        <v>4578</v>
      </c>
      <c r="H243" s="53">
        <f t="shared" si="9"/>
        <v>0</v>
      </c>
      <c r="I243" s="52">
        <f t="shared" si="10"/>
        <v>0</v>
      </c>
      <c r="J243" s="181"/>
      <c r="K243" s="92"/>
      <c r="M243" s="106"/>
      <c r="N243" s="91"/>
      <c r="P243" s="118"/>
      <c r="Q243" s="119"/>
      <c r="R243" s="113"/>
      <c r="S243" s="91"/>
      <c r="T243" s="132"/>
      <c r="U243" s="40"/>
      <c r="V243" s="137" t="s">
        <v>62</v>
      </c>
      <c r="W243" s="138" t="s">
        <v>62</v>
      </c>
      <c r="X243" s="138" t="s">
        <v>62</v>
      </c>
      <c r="Y243" s="138" t="s">
        <v>62</v>
      </c>
      <c r="Z243" s="225" t="s">
        <v>62</v>
      </c>
      <c r="AA243" s="227" t="s">
        <v>62</v>
      </c>
      <c r="AC243" s="91"/>
      <c r="AD243" s="144"/>
      <c r="AE243" s="144"/>
    </row>
    <row r="244" spans="1:31" x14ac:dyDescent="0.35">
      <c r="A244" s="234" t="s">
        <v>212</v>
      </c>
      <c r="B244" s="58" t="s">
        <v>52</v>
      </c>
      <c r="C244" s="59" t="s">
        <v>461</v>
      </c>
      <c r="D244" s="179" t="s">
        <v>516</v>
      </c>
      <c r="E244" s="151"/>
      <c r="F244" s="190">
        <v>4994</v>
      </c>
      <c r="G244" s="65">
        <f t="shared" si="11"/>
        <v>4994</v>
      </c>
      <c r="H244" s="53">
        <f t="shared" ref="H244:H306" si="12">E244*F244</f>
        <v>0</v>
      </c>
      <c r="I244" s="52">
        <f t="shared" ref="I244:I306" si="13">E244*G244</f>
        <v>0</v>
      </c>
      <c r="J244" s="181"/>
      <c r="K244" s="92"/>
      <c r="M244" s="106"/>
      <c r="N244" s="91"/>
      <c r="P244" s="118"/>
      <c r="Q244" s="119"/>
      <c r="R244" s="113"/>
      <c r="S244" s="91"/>
      <c r="T244" s="132"/>
      <c r="U244" s="40"/>
      <c r="V244" s="137" t="s">
        <v>62</v>
      </c>
      <c r="W244" s="138" t="s">
        <v>62</v>
      </c>
      <c r="X244" s="138" t="s">
        <v>62</v>
      </c>
      <c r="Y244" s="138" t="s">
        <v>62</v>
      </c>
      <c r="Z244" s="225" t="s">
        <v>62</v>
      </c>
      <c r="AA244" s="227" t="s">
        <v>62</v>
      </c>
      <c r="AC244" s="91"/>
      <c r="AD244" s="144"/>
      <c r="AE244" s="144"/>
    </row>
    <row r="245" spans="1:31" x14ac:dyDescent="0.35">
      <c r="A245" s="234" t="s">
        <v>217</v>
      </c>
      <c r="B245" s="58" t="s">
        <v>79</v>
      </c>
      <c r="C245" s="59" t="s">
        <v>461</v>
      </c>
      <c r="D245" s="179" t="s">
        <v>517</v>
      </c>
      <c r="E245" s="151"/>
      <c r="F245" s="190">
        <v>2869</v>
      </c>
      <c r="G245" s="65">
        <f t="shared" si="11"/>
        <v>2869</v>
      </c>
      <c r="H245" s="53">
        <f t="shared" si="12"/>
        <v>0</v>
      </c>
      <c r="I245" s="52">
        <f t="shared" si="13"/>
        <v>0</v>
      </c>
      <c r="J245" s="181"/>
      <c r="K245" s="92"/>
      <c r="M245" s="106"/>
      <c r="N245" s="91"/>
      <c r="P245" s="118"/>
      <c r="Q245" s="119"/>
      <c r="R245" s="113"/>
      <c r="S245" s="91"/>
      <c r="T245" s="132"/>
      <c r="U245" s="40"/>
      <c r="V245" s="137" t="s">
        <v>62</v>
      </c>
      <c r="W245" s="138" t="s">
        <v>62</v>
      </c>
      <c r="X245" s="138" t="s">
        <v>62</v>
      </c>
      <c r="Y245" s="138" t="s">
        <v>62</v>
      </c>
      <c r="Z245" s="225" t="s">
        <v>62</v>
      </c>
      <c r="AA245" s="227" t="s">
        <v>62</v>
      </c>
      <c r="AC245" s="91"/>
      <c r="AD245" s="144"/>
      <c r="AE245" s="144"/>
    </row>
    <row r="246" spans="1:31" x14ac:dyDescent="0.35">
      <c r="A246" s="234" t="s">
        <v>219</v>
      </c>
      <c r="B246" s="58" t="s">
        <v>208</v>
      </c>
      <c r="C246" s="59" t="s">
        <v>461</v>
      </c>
      <c r="D246" s="179" t="s">
        <v>518</v>
      </c>
      <c r="E246" s="151"/>
      <c r="F246" s="190">
        <v>5336</v>
      </c>
      <c r="G246" s="65">
        <f t="shared" si="11"/>
        <v>5336</v>
      </c>
      <c r="H246" s="53">
        <f t="shared" si="12"/>
        <v>0</v>
      </c>
      <c r="I246" s="52">
        <f t="shared" si="13"/>
        <v>0</v>
      </c>
      <c r="J246" s="181"/>
      <c r="K246" s="92"/>
      <c r="M246" s="106"/>
      <c r="N246" s="91"/>
      <c r="P246" s="118"/>
      <c r="Q246" s="119"/>
      <c r="R246" s="113"/>
      <c r="S246" s="91"/>
      <c r="T246" s="132"/>
      <c r="U246" s="40"/>
      <c r="V246" s="137" t="s">
        <v>62</v>
      </c>
      <c r="W246" s="138" t="s">
        <v>62</v>
      </c>
      <c r="X246" s="138" t="s">
        <v>62</v>
      </c>
      <c r="Y246" s="138" t="s">
        <v>62</v>
      </c>
      <c r="Z246" s="225" t="s">
        <v>62</v>
      </c>
      <c r="AA246" s="227" t="s">
        <v>62</v>
      </c>
      <c r="AC246" s="91"/>
      <c r="AD246" s="144"/>
      <c r="AE246" s="144"/>
    </row>
    <row r="247" spans="1:31" x14ac:dyDescent="0.35">
      <c r="A247" s="234" t="s">
        <v>222</v>
      </c>
      <c r="B247" s="58" t="s">
        <v>110</v>
      </c>
      <c r="C247" s="59" t="s">
        <v>461</v>
      </c>
      <c r="D247" s="179" t="s">
        <v>519</v>
      </c>
      <c r="E247" s="151"/>
      <c r="F247" s="190">
        <v>5470</v>
      </c>
      <c r="G247" s="65">
        <f t="shared" ref="G247:G308" si="14">(F247-F247*$E$12)</f>
        <v>5470</v>
      </c>
      <c r="H247" s="53">
        <f t="shared" si="12"/>
        <v>0</v>
      </c>
      <c r="I247" s="52">
        <f t="shared" si="13"/>
        <v>0</v>
      </c>
      <c r="J247" s="181"/>
      <c r="K247" s="92"/>
      <c r="M247" s="106"/>
      <c r="N247" s="91"/>
      <c r="P247" s="118"/>
      <c r="Q247" s="119"/>
      <c r="R247" s="113"/>
      <c r="S247" s="91"/>
      <c r="T247" s="132"/>
      <c r="U247" s="40"/>
      <c r="V247" s="137" t="s">
        <v>62</v>
      </c>
      <c r="W247" s="138" t="s">
        <v>62</v>
      </c>
      <c r="X247" s="138" t="s">
        <v>62</v>
      </c>
      <c r="Y247" s="138" t="s">
        <v>62</v>
      </c>
      <c r="Z247" s="225" t="s">
        <v>62</v>
      </c>
      <c r="AA247" s="227" t="s">
        <v>62</v>
      </c>
      <c r="AC247" s="91"/>
      <c r="AD247" s="144"/>
      <c r="AE247" s="144"/>
    </row>
    <row r="248" spans="1:31" x14ac:dyDescent="0.35">
      <c r="A248" s="234" t="s">
        <v>229</v>
      </c>
      <c r="B248" s="58" t="s">
        <v>73</v>
      </c>
      <c r="C248" s="59" t="s">
        <v>461</v>
      </c>
      <c r="D248" s="179" t="s">
        <v>520</v>
      </c>
      <c r="E248" s="151"/>
      <c r="F248" s="190">
        <v>2809</v>
      </c>
      <c r="G248" s="65">
        <f t="shared" si="14"/>
        <v>2809</v>
      </c>
      <c r="H248" s="53">
        <f t="shared" si="12"/>
        <v>0</v>
      </c>
      <c r="I248" s="52">
        <f t="shared" si="13"/>
        <v>0</v>
      </c>
      <c r="J248" s="181"/>
      <c r="K248" s="92"/>
      <c r="M248" s="106"/>
      <c r="N248" s="91"/>
      <c r="P248" s="118"/>
      <c r="Q248" s="119"/>
      <c r="R248" s="113"/>
      <c r="S248" s="91"/>
      <c r="T248" s="132"/>
      <c r="U248" s="40"/>
      <c r="V248" s="137" t="s">
        <v>62</v>
      </c>
      <c r="W248" s="138" t="s">
        <v>62</v>
      </c>
      <c r="X248" s="138" t="s">
        <v>62</v>
      </c>
      <c r="Y248" s="138" t="s">
        <v>62</v>
      </c>
      <c r="Z248" s="225" t="s">
        <v>62</v>
      </c>
      <c r="AA248" s="227" t="s">
        <v>62</v>
      </c>
      <c r="AC248" s="91"/>
      <c r="AD248" s="144"/>
      <c r="AE248" s="144"/>
    </row>
    <row r="249" spans="1:31" x14ac:dyDescent="0.35">
      <c r="A249" s="234" t="s">
        <v>231</v>
      </c>
      <c r="B249" s="58" t="s">
        <v>117</v>
      </c>
      <c r="C249" s="59" t="s">
        <v>461</v>
      </c>
      <c r="D249" s="179" t="s">
        <v>521</v>
      </c>
      <c r="E249" s="151"/>
      <c r="F249" s="190">
        <v>3200</v>
      </c>
      <c r="G249" s="65">
        <f t="shared" si="14"/>
        <v>3200</v>
      </c>
      <c r="H249" s="53">
        <f t="shared" si="12"/>
        <v>0</v>
      </c>
      <c r="I249" s="52">
        <f t="shared" si="13"/>
        <v>0</v>
      </c>
      <c r="J249" s="181"/>
      <c r="K249" s="92"/>
      <c r="M249" s="106"/>
      <c r="N249" s="91"/>
      <c r="P249" s="118"/>
      <c r="Q249" s="119"/>
      <c r="R249" s="113"/>
      <c r="S249" s="91"/>
      <c r="T249" s="132"/>
      <c r="U249" s="40"/>
      <c r="V249" s="137" t="s">
        <v>62</v>
      </c>
      <c r="W249" s="138" t="s">
        <v>62</v>
      </c>
      <c r="X249" s="138" t="s">
        <v>62</v>
      </c>
      <c r="Y249" s="138" t="s">
        <v>62</v>
      </c>
      <c r="Z249" s="225" t="s">
        <v>62</v>
      </c>
      <c r="AA249" s="227" t="s">
        <v>62</v>
      </c>
      <c r="AC249" s="91"/>
      <c r="AD249" s="144"/>
      <c r="AE249" s="144"/>
    </row>
    <row r="250" spans="1:31" x14ac:dyDescent="0.35">
      <c r="A250" s="234" t="s">
        <v>233</v>
      </c>
      <c r="B250" s="58" t="s">
        <v>79</v>
      </c>
      <c r="C250" s="59" t="s">
        <v>461</v>
      </c>
      <c r="D250" s="179" t="s">
        <v>522</v>
      </c>
      <c r="E250" s="151"/>
      <c r="F250" s="190">
        <v>3450</v>
      </c>
      <c r="G250" s="65">
        <f t="shared" si="14"/>
        <v>3450</v>
      </c>
      <c r="H250" s="53">
        <f t="shared" si="12"/>
        <v>0</v>
      </c>
      <c r="I250" s="52">
        <f t="shared" si="13"/>
        <v>0</v>
      </c>
      <c r="J250" s="181"/>
      <c r="K250" s="92"/>
      <c r="M250" s="106"/>
      <c r="N250" s="91"/>
      <c r="P250" s="118"/>
      <c r="Q250" s="119"/>
      <c r="R250" s="113"/>
      <c r="S250" s="91"/>
      <c r="T250" s="132"/>
      <c r="U250" s="40"/>
      <c r="V250" s="137" t="s">
        <v>62</v>
      </c>
      <c r="W250" s="138" t="s">
        <v>62</v>
      </c>
      <c r="X250" s="138" t="s">
        <v>62</v>
      </c>
      <c r="Y250" s="138" t="s">
        <v>62</v>
      </c>
      <c r="Z250" s="225" t="s">
        <v>62</v>
      </c>
      <c r="AA250" s="227" t="s">
        <v>62</v>
      </c>
      <c r="AC250" s="91"/>
      <c r="AD250" s="144"/>
      <c r="AE250" s="144"/>
    </row>
    <row r="251" spans="1:31" x14ac:dyDescent="0.35">
      <c r="A251" s="234" t="s">
        <v>235</v>
      </c>
      <c r="B251" s="58" t="s">
        <v>182</v>
      </c>
      <c r="C251" s="59" t="s">
        <v>461</v>
      </c>
      <c r="D251" s="179" t="s">
        <v>523</v>
      </c>
      <c r="E251" s="151"/>
      <c r="F251" s="190">
        <v>3430</v>
      </c>
      <c r="G251" s="65">
        <f t="shared" si="14"/>
        <v>3430</v>
      </c>
      <c r="H251" s="53">
        <f t="shared" si="12"/>
        <v>0</v>
      </c>
      <c r="I251" s="52">
        <f t="shared" si="13"/>
        <v>0</v>
      </c>
      <c r="J251" s="181"/>
      <c r="K251" s="92"/>
      <c r="M251" s="106"/>
      <c r="N251" s="91"/>
      <c r="P251" s="118"/>
      <c r="Q251" s="119"/>
      <c r="R251" s="113"/>
      <c r="S251" s="91"/>
      <c r="T251" s="132"/>
      <c r="U251" s="40"/>
      <c r="V251" s="137" t="s">
        <v>62</v>
      </c>
      <c r="W251" s="138" t="s">
        <v>62</v>
      </c>
      <c r="X251" s="138" t="s">
        <v>62</v>
      </c>
      <c r="Y251" s="138" t="s">
        <v>62</v>
      </c>
      <c r="Z251" s="225" t="s">
        <v>62</v>
      </c>
      <c r="AA251" s="227" t="s">
        <v>62</v>
      </c>
      <c r="AC251" s="91"/>
      <c r="AD251" s="144"/>
      <c r="AE251" s="144"/>
    </row>
    <row r="252" spans="1:31" x14ac:dyDescent="0.35">
      <c r="A252" s="234" t="s">
        <v>239</v>
      </c>
      <c r="B252" s="58" t="s">
        <v>120</v>
      </c>
      <c r="C252" s="59" t="s">
        <v>461</v>
      </c>
      <c r="D252" s="179" t="s">
        <v>524</v>
      </c>
      <c r="E252" s="151"/>
      <c r="F252" s="190">
        <v>3684</v>
      </c>
      <c r="G252" s="65">
        <f t="shared" si="14"/>
        <v>3684</v>
      </c>
      <c r="H252" s="53">
        <f t="shared" si="12"/>
        <v>0</v>
      </c>
      <c r="I252" s="52">
        <f t="shared" si="13"/>
        <v>0</v>
      </c>
      <c r="J252" s="181"/>
      <c r="K252" s="92"/>
      <c r="M252" s="106"/>
      <c r="N252" s="91"/>
      <c r="P252" s="118"/>
      <c r="Q252" s="119"/>
      <c r="R252" s="113"/>
      <c r="S252" s="91"/>
      <c r="T252" s="132"/>
      <c r="U252" s="40"/>
      <c r="V252" s="137" t="s">
        <v>62</v>
      </c>
      <c r="W252" s="138" t="s">
        <v>62</v>
      </c>
      <c r="X252" s="138" t="s">
        <v>62</v>
      </c>
      <c r="Y252" s="138" t="s">
        <v>62</v>
      </c>
      <c r="Z252" s="225" t="s">
        <v>62</v>
      </c>
      <c r="AA252" s="227" t="s">
        <v>62</v>
      </c>
      <c r="AC252" s="91"/>
      <c r="AD252" s="144"/>
      <c r="AE252" s="144"/>
    </row>
    <row r="253" spans="1:31" x14ac:dyDescent="0.35">
      <c r="A253" s="234" t="s">
        <v>241</v>
      </c>
      <c r="B253" s="58" t="s">
        <v>82</v>
      </c>
      <c r="C253" s="59" t="s">
        <v>461</v>
      </c>
      <c r="D253" s="179" t="s">
        <v>525</v>
      </c>
      <c r="E253" s="151"/>
      <c r="F253" s="190">
        <v>4125</v>
      </c>
      <c r="G253" s="65">
        <f t="shared" si="14"/>
        <v>4125</v>
      </c>
      <c r="H253" s="53">
        <f t="shared" si="12"/>
        <v>0</v>
      </c>
      <c r="I253" s="52">
        <f t="shared" si="13"/>
        <v>0</v>
      </c>
      <c r="J253" s="181"/>
      <c r="K253" s="92"/>
      <c r="M253" s="106"/>
      <c r="N253" s="91"/>
      <c r="P253" s="118"/>
      <c r="Q253" s="119"/>
      <c r="R253" s="113"/>
      <c r="S253" s="91"/>
      <c r="T253" s="132"/>
      <c r="U253" s="40"/>
      <c r="V253" s="137" t="s">
        <v>62</v>
      </c>
      <c r="W253" s="138" t="s">
        <v>62</v>
      </c>
      <c r="X253" s="138" t="s">
        <v>62</v>
      </c>
      <c r="Y253" s="138" t="s">
        <v>62</v>
      </c>
      <c r="Z253" s="225" t="s">
        <v>62</v>
      </c>
      <c r="AA253" s="227" t="s">
        <v>62</v>
      </c>
      <c r="AC253" s="91"/>
      <c r="AD253" s="144"/>
      <c r="AE253" s="144"/>
    </row>
    <row r="254" spans="1:31" x14ac:dyDescent="0.35">
      <c r="A254" s="234" t="s">
        <v>248</v>
      </c>
      <c r="B254" s="58" t="s">
        <v>117</v>
      </c>
      <c r="C254" s="59" t="s">
        <v>461</v>
      </c>
      <c r="D254" s="179" t="s">
        <v>526</v>
      </c>
      <c r="E254" s="151"/>
      <c r="F254" s="190">
        <v>4260</v>
      </c>
      <c r="G254" s="65">
        <f>(F254-F254*$E$13)</f>
        <v>4260</v>
      </c>
      <c r="H254" s="53">
        <f t="shared" si="12"/>
        <v>0</v>
      </c>
      <c r="I254" s="52">
        <f t="shared" si="13"/>
        <v>0</v>
      </c>
      <c r="J254" s="181"/>
      <c r="K254" s="92"/>
      <c r="M254" s="106"/>
      <c r="N254" s="91"/>
      <c r="P254" s="118"/>
      <c r="Q254" s="119"/>
      <c r="R254" s="113"/>
      <c r="S254" s="91"/>
      <c r="T254" s="132"/>
      <c r="U254" s="40"/>
      <c r="V254" s="137" t="s">
        <v>62</v>
      </c>
      <c r="W254" s="138" t="s">
        <v>62</v>
      </c>
      <c r="X254" s="138" t="s">
        <v>62</v>
      </c>
      <c r="Y254" s="138" t="s">
        <v>62</v>
      </c>
      <c r="Z254" s="225" t="s">
        <v>62</v>
      </c>
      <c r="AA254" s="227" t="s">
        <v>62</v>
      </c>
      <c r="AC254" s="91"/>
      <c r="AD254" s="144"/>
      <c r="AE254" s="144"/>
    </row>
    <row r="255" spans="1:31" x14ac:dyDescent="0.35">
      <c r="A255" s="234" t="s">
        <v>250</v>
      </c>
      <c r="B255" s="58" t="s">
        <v>97</v>
      </c>
      <c r="C255" s="59" t="s">
        <v>461</v>
      </c>
      <c r="D255" s="179" t="s">
        <v>527</v>
      </c>
      <c r="E255" s="151"/>
      <c r="F255" s="190">
        <v>4571</v>
      </c>
      <c r="G255" s="65">
        <f t="shared" si="14"/>
        <v>4571</v>
      </c>
      <c r="H255" s="53">
        <f t="shared" si="12"/>
        <v>0</v>
      </c>
      <c r="I255" s="52">
        <f t="shared" si="13"/>
        <v>0</v>
      </c>
      <c r="J255" s="181"/>
      <c r="K255" s="92"/>
      <c r="M255" s="106"/>
      <c r="N255" s="91"/>
      <c r="P255" s="118"/>
      <c r="Q255" s="119"/>
      <c r="R255" s="113"/>
      <c r="S255" s="91"/>
      <c r="T255" s="132"/>
      <c r="U255" s="40"/>
      <c r="V255" s="137" t="s">
        <v>62</v>
      </c>
      <c r="W255" s="138" t="s">
        <v>62</v>
      </c>
      <c r="X255" s="138" t="s">
        <v>62</v>
      </c>
      <c r="Y255" s="138" t="s">
        <v>62</v>
      </c>
      <c r="Z255" s="225" t="s">
        <v>62</v>
      </c>
      <c r="AA255" s="227" t="s">
        <v>62</v>
      </c>
      <c r="AC255" s="91"/>
      <c r="AD255" s="144"/>
      <c r="AE255" s="144"/>
    </row>
    <row r="256" spans="1:31" x14ac:dyDescent="0.35">
      <c r="A256" s="234" t="s">
        <v>254</v>
      </c>
      <c r="B256" s="58" t="s">
        <v>144</v>
      </c>
      <c r="C256" s="59" t="s">
        <v>461</v>
      </c>
      <c r="D256" s="179" t="s">
        <v>528</v>
      </c>
      <c r="E256" s="151"/>
      <c r="F256" s="190">
        <v>5009</v>
      </c>
      <c r="G256" s="65">
        <f t="shared" si="14"/>
        <v>5009</v>
      </c>
      <c r="H256" s="53">
        <f t="shared" si="12"/>
        <v>0</v>
      </c>
      <c r="I256" s="52">
        <f t="shared" si="13"/>
        <v>0</v>
      </c>
      <c r="J256" s="181"/>
      <c r="K256" s="92"/>
      <c r="M256" s="106"/>
      <c r="N256" s="91"/>
      <c r="P256" s="118"/>
      <c r="Q256" s="119"/>
      <c r="R256" s="113"/>
      <c r="S256" s="91"/>
      <c r="T256" s="132"/>
      <c r="U256" s="40"/>
      <c r="V256" s="137" t="s">
        <v>62</v>
      </c>
      <c r="W256" s="138" t="s">
        <v>62</v>
      </c>
      <c r="X256" s="138" t="s">
        <v>62</v>
      </c>
      <c r="Y256" s="138" t="s">
        <v>62</v>
      </c>
      <c r="Z256" s="225" t="s">
        <v>62</v>
      </c>
      <c r="AA256" s="227" t="s">
        <v>62</v>
      </c>
      <c r="AC256" s="91"/>
      <c r="AD256" s="144"/>
      <c r="AE256" s="144"/>
    </row>
    <row r="257" spans="1:31" x14ac:dyDescent="0.35">
      <c r="A257" s="234" t="s">
        <v>256</v>
      </c>
      <c r="B257" s="58" t="s">
        <v>110</v>
      </c>
      <c r="C257" s="59" t="s">
        <v>461</v>
      </c>
      <c r="D257" s="179" t="s">
        <v>529</v>
      </c>
      <c r="E257" s="151"/>
      <c r="F257" s="190">
        <v>5010</v>
      </c>
      <c r="G257" s="65">
        <f t="shared" si="14"/>
        <v>5010</v>
      </c>
      <c r="H257" s="53">
        <f t="shared" si="12"/>
        <v>0</v>
      </c>
      <c r="I257" s="52">
        <f t="shared" si="13"/>
        <v>0</v>
      </c>
      <c r="J257" s="181"/>
      <c r="K257" s="92"/>
      <c r="M257" s="106"/>
      <c r="N257" s="91"/>
      <c r="P257" s="118"/>
      <c r="Q257" s="119"/>
      <c r="R257" s="113"/>
      <c r="S257" s="91"/>
      <c r="T257" s="132"/>
      <c r="U257" s="40"/>
      <c r="V257" s="137" t="s">
        <v>62</v>
      </c>
      <c r="W257" s="138" t="s">
        <v>62</v>
      </c>
      <c r="X257" s="138" t="s">
        <v>62</v>
      </c>
      <c r="Y257" s="138" t="s">
        <v>62</v>
      </c>
      <c r="Z257" s="225" t="s">
        <v>62</v>
      </c>
      <c r="AA257" s="227" t="s">
        <v>62</v>
      </c>
      <c r="AC257" s="91"/>
      <c r="AD257" s="144"/>
      <c r="AE257" s="144"/>
    </row>
    <row r="258" spans="1:31" x14ac:dyDescent="0.35">
      <c r="A258" s="234" t="s">
        <v>258</v>
      </c>
      <c r="B258" s="58" t="s">
        <v>198</v>
      </c>
      <c r="C258" s="59" t="s">
        <v>461</v>
      </c>
      <c r="D258" s="179" t="s">
        <v>530</v>
      </c>
      <c r="E258" s="151"/>
      <c r="F258" s="190">
        <v>4869</v>
      </c>
      <c r="G258" s="65">
        <f t="shared" si="14"/>
        <v>4869</v>
      </c>
      <c r="H258" s="53">
        <f t="shared" si="12"/>
        <v>0</v>
      </c>
      <c r="I258" s="52">
        <f t="shared" si="13"/>
        <v>0</v>
      </c>
      <c r="J258" s="181"/>
      <c r="K258" s="92"/>
      <c r="M258" s="106"/>
      <c r="N258" s="91"/>
      <c r="P258" s="118"/>
      <c r="Q258" s="119"/>
      <c r="R258" s="113"/>
      <c r="S258" s="91"/>
      <c r="T258" s="132"/>
      <c r="U258" s="40"/>
      <c r="V258" s="137" t="s">
        <v>62</v>
      </c>
      <c r="W258" s="138" t="s">
        <v>62</v>
      </c>
      <c r="X258" s="138" t="s">
        <v>62</v>
      </c>
      <c r="Y258" s="138" t="s">
        <v>62</v>
      </c>
      <c r="Z258" s="225" t="s">
        <v>62</v>
      </c>
      <c r="AA258" s="227" t="s">
        <v>62</v>
      </c>
      <c r="AC258" s="91"/>
      <c r="AD258" s="144"/>
      <c r="AE258" s="144"/>
    </row>
    <row r="259" spans="1:31" x14ac:dyDescent="0.35">
      <c r="A259" s="234" t="s">
        <v>262</v>
      </c>
      <c r="B259" s="58" t="s">
        <v>201</v>
      </c>
      <c r="C259" s="59" t="s">
        <v>461</v>
      </c>
      <c r="D259" s="179" t="s">
        <v>531</v>
      </c>
      <c r="E259" s="151"/>
      <c r="F259" s="190">
        <v>5414</v>
      </c>
      <c r="G259" s="65">
        <f t="shared" si="14"/>
        <v>5414</v>
      </c>
      <c r="H259" s="53">
        <f t="shared" si="12"/>
        <v>0</v>
      </c>
      <c r="I259" s="52">
        <f t="shared" si="13"/>
        <v>0</v>
      </c>
      <c r="J259" s="181"/>
      <c r="K259" s="92"/>
      <c r="M259" s="106"/>
      <c r="N259" s="91"/>
      <c r="P259" s="118"/>
      <c r="Q259" s="119"/>
      <c r="R259" s="113"/>
      <c r="S259" s="91"/>
      <c r="T259" s="132"/>
      <c r="U259" s="40"/>
      <c r="V259" s="137" t="s">
        <v>62</v>
      </c>
      <c r="W259" s="138" t="s">
        <v>62</v>
      </c>
      <c r="X259" s="138" t="s">
        <v>62</v>
      </c>
      <c r="Y259" s="138" t="s">
        <v>62</v>
      </c>
      <c r="Z259" s="225" t="s">
        <v>62</v>
      </c>
      <c r="AA259" s="227" t="s">
        <v>62</v>
      </c>
      <c r="AC259" s="91"/>
      <c r="AD259" s="144"/>
      <c r="AE259" s="144"/>
    </row>
    <row r="260" spans="1:31" x14ac:dyDescent="0.35">
      <c r="A260" s="234" t="s">
        <v>265</v>
      </c>
      <c r="B260" s="58" t="s">
        <v>52</v>
      </c>
      <c r="C260" s="59" t="s">
        <v>461</v>
      </c>
      <c r="D260" s="179" t="s">
        <v>532</v>
      </c>
      <c r="E260" s="151"/>
      <c r="F260" s="190">
        <v>5700</v>
      </c>
      <c r="G260" s="65">
        <f t="shared" si="14"/>
        <v>5700</v>
      </c>
      <c r="H260" s="53">
        <f t="shared" si="12"/>
        <v>0</v>
      </c>
      <c r="I260" s="52">
        <f t="shared" si="13"/>
        <v>0</v>
      </c>
      <c r="J260" s="181"/>
      <c r="K260" s="92"/>
      <c r="M260" s="106"/>
      <c r="N260" s="91"/>
      <c r="P260" s="118"/>
      <c r="Q260" s="119"/>
      <c r="R260" s="113"/>
      <c r="S260" s="91"/>
      <c r="T260" s="132"/>
      <c r="U260" s="40"/>
      <c r="V260" s="137" t="s">
        <v>62</v>
      </c>
      <c r="W260" s="138" t="s">
        <v>62</v>
      </c>
      <c r="X260" s="138" t="s">
        <v>62</v>
      </c>
      <c r="Y260" s="138" t="s">
        <v>62</v>
      </c>
      <c r="Z260" s="225" t="s">
        <v>62</v>
      </c>
      <c r="AA260" s="227" t="s">
        <v>62</v>
      </c>
      <c r="AC260" s="91"/>
      <c r="AD260" s="144"/>
      <c r="AE260" s="144"/>
    </row>
    <row r="261" spans="1:31" x14ac:dyDescent="0.35">
      <c r="A261" s="234" t="s">
        <v>268</v>
      </c>
      <c r="B261" s="58" t="s">
        <v>269</v>
      </c>
      <c r="C261" s="59" t="s">
        <v>461</v>
      </c>
      <c r="D261" s="179" t="s">
        <v>533</v>
      </c>
      <c r="E261" s="151"/>
      <c r="F261" s="190">
        <v>6090</v>
      </c>
      <c r="G261" s="65">
        <f t="shared" si="14"/>
        <v>6090</v>
      </c>
      <c r="H261" s="53">
        <f t="shared" si="12"/>
        <v>0</v>
      </c>
      <c r="I261" s="52">
        <f t="shared" si="13"/>
        <v>0</v>
      </c>
      <c r="J261" s="181"/>
      <c r="K261" s="92"/>
      <c r="M261" s="106"/>
      <c r="N261" s="91"/>
      <c r="P261" s="118"/>
      <c r="Q261" s="119"/>
      <c r="R261" s="113"/>
      <c r="S261" s="91"/>
      <c r="T261" s="132"/>
      <c r="U261" s="40"/>
      <c r="V261" s="137" t="s">
        <v>62</v>
      </c>
      <c r="W261" s="138" t="s">
        <v>62</v>
      </c>
      <c r="X261" s="138" t="s">
        <v>62</v>
      </c>
      <c r="Y261" s="138" t="s">
        <v>62</v>
      </c>
      <c r="Z261" s="225" t="s">
        <v>62</v>
      </c>
      <c r="AA261" s="227" t="s">
        <v>62</v>
      </c>
      <c r="AC261" s="91"/>
      <c r="AD261" s="144"/>
      <c r="AE261" s="144"/>
    </row>
    <row r="262" spans="1:31" x14ac:dyDescent="0.35">
      <c r="A262" s="234" t="s">
        <v>276</v>
      </c>
      <c r="B262" s="58" t="s">
        <v>73</v>
      </c>
      <c r="C262" s="59" t="s">
        <v>461</v>
      </c>
      <c r="D262" s="179" t="s">
        <v>534</v>
      </c>
      <c r="E262" s="151"/>
      <c r="F262" s="190">
        <v>3343</v>
      </c>
      <c r="G262" s="65">
        <f t="shared" si="14"/>
        <v>3343</v>
      </c>
      <c r="H262" s="53">
        <f t="shared" si="12"/>
        <v>0</v>
      </c>
      <c r="I262" s="52">
        <f t="shared" si="13"/>
        <v>0</v>
      </c>
      <c r="J262" s="181"/>
      <c r="K262" s="92"/>
      <c r="M262" s="106"/>
      <c r="N262" s="91"/>
      <c r="P262" s="118"/>
      <c r="Q262" s="119"/>
      <c r="R262" s="113"/>
      <c r="S262" s="91"/>
      <c r="T262" s="132"/>
      <c r="U262" s="40"/>
      <c r="V262" s="137" t="s">
        <v>62</v>
      </c>
      <c r="W262" s="138" t="s">
        <v>62</v>
      </c>
      <c r="X262" s="138" t="s">
        <v>62</v>
      </c>
      <c r="Y262" s="138" t="s">
        <v>62</v>
      </c>
      <c r="Z262" s="225" t="s">
        <v>62</v>
      </c>
      <c r="AA262" s="227" t="s">
        <v>62</v>
      </c>
      <c r="AC262" s="91"/>
      <c r="AD262" s="144"/>
      <c r="AE262" s="144"/>
    </row>
    <row r="263" spans="1:31" x14ac:dyDescent="0.35">
      <c r="A263" s="234" t="s">
        <v>282</v>
      </c>
      <c r="B263" s="58" t="s">
        <v>171</v>
      </c>
      <c r="C263" s="59" t="s">
        <v>461</v>
      </c>
      <c r="D263" s="179" t="s">
        <v>535</v>
      </c>
      <c r="E263" s="151"/>
      <c r="F263" s="190">
        <v>3477</v>
      </c>
      <c r="G263" s="65">
        <f t="shared" si="14"/>
        <v>3477</v>
      </c>
      <c r="H263" s="53">
        <f t="shared" si="12"/>
        <v>0</v>
      </c>
      <c r="I263" s="52">
        <f t="shared" si="13"/>
        <v>0</v>
      </c>
      <c r="J263" s="181"/>
      <c r="K263" s="92"/>
      <c r="M263" s="106"/>
      <c r="N263" s="91"/>
      <c r="P263" s="118"/>
      <c r="Q263" s="119"/>
      <c r="R263" s="113"/>
      <c r="S263" s="91"/>
      <c r="T263" s="132"/>
      <c r="U263" s="40"/>
      <c r="V263" s="137" t="s">
        <v>62</v>
      </c>
      <c r="W263" s="138" t="s">
        <v>62</v>
      </c>
      <c r="X263" s="138" t="s">
        <v>62</v>
      </c>
      <c r="Y263" s="138" t="s">
        <v>62</v>
      </c>
      <c r="Z263" s="225" t="s">
        <v>62</v>
      </c>
      <c r="AA263" s="227" t="s">
        <v>62</v>
      </c>
      <c r="AC263" s="91"/>
      <c r="AD263" s="144"/>
      <c r="AE263" s="144"/>
    </row>
    <row r="264" spans="1:31" x14ac:dyDescent="0.35">
      <c r="A264" s="234" t="s">
        <v>284</v>
      </c>
      <c r="B264" s="58" t="s">
        <v>125</v>
      </c>
      <c r="C264" s="59" t="s">
        <v>461</v>
      </c>
      <c r="D264" s="179" t="s">
        <v>536</v>
      </c>
      <c r="E264" s="151"/>
      <c r="F264" s="190">
        <v>3770</v>
      </c>
      <c r="G264" s="65">
        <f t="shared" si="14"/>
        <v>3770</v>
      </c>
      <c r="H264" s="53">
        <f t="shared" si="12"/>
        <v>0</v>
      </c>
      <c r="I264" s="52">
        <f t="shared" si="13"/>
        <v>0</v>
      </c>
      <c r="J264" s="181"/>
      <c r="K264" s="92"/>
      <c r="M264" s="106"/>
      <c r="N264" s="91"/>
      <c r="P264" s="118"/>
      <c r="Q264" s="119"/>
      <c r="R264" s="113"/>
      <c r="S264" s="91"/>
      <c r="T264" s="132"/>
      <c r="U264" s="40"/>
      <c r="V264" s="137" t="s">
        <v>62</v>
      </c>
      <c r="W264" s="138" t="s">
        <v>62</v>
      </c>
      <c r="X264" s="138" t="s">
        <v>62</v>
      </c>
      <c r="Y264" s="138" t="s">
        <v>62</v>
      </c>
      <c r="Z264" s="225" t="s">
        <v>62</v>
      </c>
      <c r="AA264" s="227" t="s">
        <v>62</v>
      </c>
      <c r="AC264" s="91"/>
      <c r="AD264" s="144"/>
      <c r="AE264" s="144"/>
    </row>
    <row r="265" spans="1:31" x14ac:dyDescent="0.35">
      <c r="A265" s="234" t="s">
        <v>290</v>
      </c>
      <c r="B265" s="58" t="s">
        <v>79</v>
      </c>
      <c r="C265" s="59" t="s">
        <v>461</v>
      </c>
      <c r="D265" s="179" t="s">
        <v>537</v>
      </c>
      <c r="E265" s="151"/>
      <c r="F265" s="190">
        <v>3680</v>
      </c>
      <c r="G265" s="65">
        <f t="shared" si="14"/>
        <v>3680</v>
      </c>
      <c r="H265" s="53">
        <f t="shared" si="12"/>
        <v>0</v>
      </c>
      <c r="I265" s="52">
        <f t="shared" si="13"/>
        <v>0</v>
      </c>
      <c r="J265" s="181"/>
      <c r="K265" s="92"/>
      <c r="M265" s="106"/>
      <c r="N265" s="91"/>
      <c r="P265" s="118"/>
      <c r="Q265" s="119"/>
      <c r="R265" s="113"/>
      <c r="S265" s="91"/>
      <c r="T265" s="132"/>
      <c r="U265" s="40"/>
      <c r="V265" s="137" t="s">
        <v>62</v>
      </c>
      <c r="W265" s="138" t="s">
        <v>62</v>
      </c>
      <c r="X265" s="138" t="s">
        <v>62</v>
      </c>
      <c r="Y265" s="138" t="s">
        <v>62</v>
      </c>
      <c r="Z265" s="225" t="s">
        <v>62</v>
      </c>
      <c r="AA265" s="227" t="s">
        <v>62</v>
      </c>
      <c r="AC265" s="91"/>
      <c r="AD265" s="144"/>
      <c r="AE265" s="144"/>
    </row>
    <row r="266" spans="1:31" x14ac:dyDescent="0.35">
      <c r="A266" s="234" t="s">
        <v>292</v>
      </c>
      <c r="B266" s="58" t="s">
        <v>182</v>
      </c>
      <c r="C266" s="59" t="s">
        <v>461</v>
      </c>
      <c r="D266" s="179" t="s">
        <v>538</v>
      </c>
      <c r="E266" s="151"/>
      <c r="F266" s="190">
        <v>3773</v>
      </c>
      <c r="G266" s="65">
        <f t="shared" si="14"/>
        <v>3773</v>
      </c>
      <c r="H266" s="53">
        <f t="shared" si="12"/>
        <v>0</v>
      </c>
      <c r="I266" s="52">
        <f t="shared" si="13"/>
        <v>0</v>
      </c>
      <c r="J266" s="181"/>
      <c r="K266" s="92"/>
      <c r="M266" s="106"/>
      <c r="N266" s="91"/>
      <c r="P266" s="118"/>
      <c r="Q266" s="119"/>
      <c r="R266" s="113"/>
      <c r="S266" s="91"/>
      <c r="T266" s="132"/>
      <c r="U266" s="40"/>
      <c r="V266" s="137" t="s">
        <v>62</v>
      </c>
      <c r="W266" s="138" t="s">
        <v>62</v>
      </c>
      <c r="X266" s="138" t="s">
        <v>62</v>
      </c>
      <c r="Y266" s="138" t="s">
        <v>62</v>
      </c>
      <c r="Z266" s="225" t="s">
        <v>62</v>
      </c>
      <c r="AA266" s="227" t="s">
        <v>62</v>
      </c>
      <c r="AC266" s="91"/>
      <c r="AD266" s="144"/>
      <c r="AE266" s="144"/>
    </row>
    <row r="267" spans="1:31" x14ac:dyDescent="0.35">
      <c r="A267" s="234" t="s">
        <v>295</v>
      </c>
      <c r="B267" s="58" t="s">
        <v>44</v>
      </c>
      <c r="C267" s="59" t="s">
        <v>461</v>
      </c>
      <c r="D267" s="179" t="s">
        <v>539</v>
      </c>
      <c r="E267" s="151"/>
      <c r="F267" s="190">
        <v>4012</v>
      </c>
      <c r="G267" s="65">
        <f t="shared" si="14"/>
        <v>4012</v>
      </c>
      <c r="H267" s="53">
        <f t="shared" si="12"/>
        <v>0</v>
      </c>
      <c r="I267" s="52">
        <f t="shared" si="13"/>
        <v>0</v>
      </c>
      <c r="J267" s="181"/>
      <c r="K267" s="92"/>
      <c r="M267" s="106"/>
      <c r="N267" s="91"/>
      <c r="P267" s="118"/>
      <c r="Q267" s="119"/>
      <c r="R267" s="113"/>
      <c r="S267" s="91"/>
      <c r="T267" s="132"/>
      <c r="U267" s="40"/>
      <c r="V267" s="137" t="s">
        <v>62</v>
      </c>
      <c r="W267" s="138" t="s">
        <v>62</v>
      </c>
      <c r="X267" s="138" t="s">
        <v>62</v>
      </c>
      <c r="Y267" s="138" t="s">
        <v>62</v>
      </c>
      <c r="Z267" s="225" t="s">
        <v>62</v>
      </c>
      <c r="AA267" s="227" t="s">
        <v>62</v>
      </c>
      <c r="AC267" s="91"/>
      <c r="AD267" s="144"/>
      <c r="AE267" s="144"/>
    </row>
    <row r="268" spans="1:31" x14ac:dyDescent="0.35">
      <c r="A268" s="234" t="s">
        <v>299</v>
      </c>
      <c r="B268" s="58" t="s">
        <v>120</v>
      </c>
      <c r="C268" s="59" t="s">
        <v>461</v>
      </c>
      <c r="D268" s="179" t="s">
        <v>540</v>
      </c>
      <c r="E268" s="151"/>
      <c r="F268" s="190">
        <v>4260</v>
      </c>
      <c r="G268" s="65">
        <f t="shared" si="14"/>
        <v>4260</v>
      </c>
      <c r="H268" s="53">
        <f t="shared" si="12"/>
        <v>0</v>
      </c>
      <c r="I268" s="52">
        <f t="shared" si="13"/>
        <v>0</v>
      </c>
      <c r="J268" s="181"/>
      <c r="K268" s="92"/>
      <c r="M268" s="106"/>
      <c r="N268" s="91"/>
      <c r="P268" s="118"/>
      <c r="Q268" s="119"/>
      <c r="R268" s="113"/>
      <c r="S268" s="91"/>
      <c r="T268" s="132"/>
      <c r="U268" s="40"/>
      <c r="V268" s="137" t="s">
        <v>62</v>
      </c>
      <c r="W268" s="138" t="s">
        <v>62</v>
      </c>
      <c r="X268" s="138" t="s">
        <v>62</v>
      </c>
      <c r="Y268" s="138" t="s">
        <v>62</v>
      </c>
      <c r="Z268" s="225" t="s">
        <v>62</v>
      </c>
      <c r="AA268" s="227" t="s">
        <v>62</v>
      </c>
      <c r="AC268" s="91"/>
      <c r="AD268" s="144"/>
      <c r="AE268" s="144"/>
    </row>
    <row r="269" spans="1:31" x14ac:dyDescent="0.35">
      <c r="A269" s="234" t="s">
        <v>303</v>
      </c>
      <c r="B269" s="58" t="s">
        <v>88</v>
      </c>
      <c r="C269" s="59" t="s">
        <v>461</v>
      </c>
      <c r="D269" s="179" t="s">
        <v>541</v>
      </c>
      <c r="E269" s="151"/>
      <c r="F269" s="190">
        <v>4575</v>
      </c>
      <c r="G269" s="65">
        <f t="shared" si="14"/>
        <v>4575</v>
      </c>
      <c r="H269" s="53">
        <f t="shared" si="12"/>
        <v>0</v>
      </c>
      <c r="I269" s="52">
        <f t="shared" si="13"/>
        <v>0</v>
      </c>
      <c r="J269" s="181"/>
      <c r="K269" s="92"/>
      <c r="M269" s="106"/>
      <c r="N269" s="91"/>
      <c r="P269" s="118"/>
      <c r="Q269" s="119"/>
      <c r="R269" s="113"/>
      <c r="S269" s="91"/>
      <c r="T269" s="132"/>
      <c r="U269" s="40"/>
      <c r="V269" s="137" t="s">
        <v>62</v>
      </c>
      <c r="W269" s="138" t="s">
        <v>62</v>
      </c>
      <c r="X269" s="138" t="s">
        <v>62</v>
      </c>
      <c r="Y269" s="138" t="s">
        <v>62</v>
      </c>
      <c r="Z269" s="225" t="s">
        <v>62</v>
      </c>
      <c r="AA269" s="227" t="s">
        <v>62</v>
      </c>
      <c r="AC269" s="91"/>
      <c r="AD269" s="144"/>
      <c r="AE269" s="144"/>
    </row>
    <row r="270" spans="1:31" x14ac:dyDescent="0.35">
      <c r="A270" s="234" t="s">
        <v>305</v>
      </c>
      <c r="B270" s="58" t="s">
        <v>198</v>
      </c>
      <c r="C270" s="59" t="s">
        <v>461</v>
      </c>
      <c r="D270" s="179" t="s">
        <v>542</v>
      </c>
      <c r="E270" s="151"/>
      <c r="F270" s="190">
        <v>4884</v>
      </c>
      <c r="G270" s="65">
        <f t="shared" si="14"/>
        <v>4884</v>
      </c>
      <c r="H270" s="53">
        <f t="shared" si="12"/>
        <v>0</v>
      </c>
      <c r="I270" s="52">
        <f t="shared" si="13"/>
        <v>0</v>
      </c>
      <c r="J270" s="181"/>
      <c r="K270" s="92"/>
      <c r="M270" s="106"/>
      <c r="N270" s="91"/>
      <c r="P270" s="118"/>
      <c r="Q270" s="119"/>
      <c r="R270" s="113"/>
      <c r="S270" s="91"/>
      <c r="T270" s="132"/>
      <c r="U270" s="40"/>
      <c r="V270" s="137" t="s">
        <v>62</v>
      </c>
      <c r="W270" s="138" t="s">
        <v>62</v>
      </c>
      <c r="X270" s="138" t="s">
        <v>62</v>
      </c>
      <c r="Y270" s="138" t="s">
        <v>62</v>
      </c>
      <c r="Z270" s="225" t="s">
        <v>62</v>
      </c>
      <c r="AA270" s="227" t="s">
        <v>62</v>
      </c>
      <c r="AC270" s="91"/>
      <c r="AD270" s="144"/>
      <c r="AE270" s="144"/>
    </row>
    <row r="271" spans="1:31" x14ac:dyDescent="0.35">
      <c r="A271" s="234" t="s">
        <v>312</v>
      </c>
      <c r="B271" s="58" t="s">
        <v>44</v>
      </c>
      <c r="C271" s="59" t="s">
        <v>461</v>
      </c>
      <c r="D271" s="179" t="s">
        <v>543</v>
      </c>
      <c r="E271" s="151"/>
      <c r="F271" s="190">
        <v>5119</v>
      </c>
      <c r="G271" s="65">
        <f t="shared" si="14"/>
        <v>5119</v>
      </c>
      <c r="H271" s="53">
        <f t="shared" si="12"/>
        <v>0</v>
      </c>
      <c r="I271" s="52">
        <f t="shared" si="13"/>
        <v>0</v>
      </c>
      <c r="J271" s="181"/>
      <c r="K271" s="92"/>
      <c r="M271" s="106"/>
      <c r="N271" s="91"/>
      <c r="P271" s="118"/>
      <c r="Q271" s="119"/>
      <c r="R271" s="113"/>
      <c r="S271" s="91"/>
      <c r="T271" s="132"/>
      <c r="U271" s="40"/>
      <c r="V271" s="137" t="s">
        <v>62</v>
      </c>
      <c r="W271" s="138" t="s">
        <v>62</v>
      </c>
      <c r="X271" s="138" t="s">
        <v>62</v>
      </c>
      <c r="Y271" s="138" t="s">
        <v>62</v>
      </c>
      <c r="Z271" s="225" t="s">
        <v>62</v>
      </c>
      <c r="AA271" s="227" t="s">
        <v>62</v>
      </c>
      <c r="AC271" s="91"/>
      <c r="AD271" s="144"/>
      <c r="AE271" s="144"/>
    </row>
    <row r="272" spans="1:31" x14ac:dyDescent="0.35">
      <c r="A272" s="234" t="s">
        <v>314</v>
      </c>
      <c r="B272" s="58" t="s">
        <v>97</v>
      </c>
      <c r="C272" s="59" t="s">
        <v>461</v>
      </c>
      <c r="D272" s="179" t="s">
        <v>544</v>
      </c>
      <c r="E272" s="151"/>
      <c r="F272" s="190">
        <v>5099</v>
      </c>
      <c r="G272" s="65">
        <f t="shared" si="14"/>
        <v>5099</v>
      </c>
      <c r="H272" s="53">
        <f t="shared" si="12"/>
        <v>0</v>
      </c>
      <c r="I272" s="52">
        <f t="shared" si="13"/>
        <v>0</v>
      </c>
      <c r="J272" s="181"/>
      <c r="K272" s="92"/>
      <c r="M272" s="106"/>
      <c r="N272" s="91"/>
      <c r="P272" s="118"/>
      <c r="Q272" s="119"/>
      <c r="R272" s="113"/>
      <c r="S272" s="91"/>
      <c r="T272" s="132"/>
      <c r="U272" s="40"/>
      <c r="V272" s="137" t="s">
        <v>62</v>
      </c>
      <c r="W272" s="138" t="s">
        <v>62</v>
      </c>
      <c r="X272" s="138" t="s">
        <v>62</v>
      </c>
      <c r="Y272" s="138" t="s">
        <v>62</v>
      </c>
      <c r="Z272" s="225" t="s">
        <v>62</v>
      </c>
      <c r="AA272" s="227" t="s">
        <v>62</v>
      </c>
      <c r="AC272" s="91"/>
      <c r="AD272" s="144"/>
      <c r="AE272" s="144"/>
    </row>
    <row r="273" spans="1:31" x14ac:dyDescent="0.35">
      <c r="A273" s="234" t="s">
        <v>316</v>
      </c>
      <c r="B273" s="58" t="s">
        <v>208</v>
      </c>
      <c r="C273" s="59" t="s">
        <v>461</v>
      </c>
      <c r="D273" s="179" t="s">
        <v>545</v>
      </c>
      <c r="E273" s="151"/>
      <c r="F273" s="190">
        <v>5461</v>
      </c>
      <c r="G273" s="65">
        <f t="shared" si="14"/>
        <v>5461</v>
      </c>
      <c r="H273" s="53">
        <f t="shared" si="12"/>
        <v>0</v>
      </c>
      <c r="I273" s="52">
        <f t="shared" si="13"/>
        <v>0</v>
      </c>
      <c r="J273" s="181"/>
      <c r="K273" s="92"/>
      <c r="M273" s="106"/>
      <c r="N273" s="91"/>
      <c r="P273" s="118"/>
      <c r="Q273" s="119"/>
      <c r="R273" s="113"/>
      <c r="S273" s="91"/>
      <c r="T273" s="132"/>
      <c r="U273" s="40"/>
      <c r="V273" s="137" t="s">
        <v>62</v>
      </c>
      <c r="W273" s="138" t="s">
        <v>62</v>
      </c>
      <c r="X273" s="138" t="s">
        <v>62</v>
      </c>
      <c r="Y273" s="138" t="s">
        <v>62</v>
      </c>
      <c r="Z273" s="225" t="s">
        <v>62</v>
      </c>
      <c r="AA273" s="227" t="s">
        <v>62</v>
      </c>
      <c r="AC273" s="91"/>
      <c r="AD273" s="144"/>
      <c r="AE273" s="144"/>
    </row>
    <row r="274" spans="1:31" x14ac:dyDescent="0.35">
      <c r="A274" s="234" t="s">
        <v>318</v>
      </c>
      <c r="B274" s="58" t="s">
        <v>103</v>
      </c>
      <c r="C274" s="59" t="s">
        <v>461</v>
      </c>
      <c r="D274" s="179" t="s">
        <v>546</v>
      </c>
      <c r="E274" s="151"/>
      <c r="F274" s="190">
        <v>5721</v>
      </c>
      <c r="G274" s="65">
        <f t="shared" si="14"/>
        <v>5721</v>
      </c>
      <c r="H274" s="53">
        <f t="shared" si="12"/>
        <v>0</v>
      </c>
      <c r="I274" s="52">
        <f t="shared" si="13"/>
        <v>0</v>
      </c>
      <c r="J274" s="181"/>
      <c r="K274" s="92"/>
      <c r="M274" s="106"/>
      <c r="N274" s="91"/>
      <c r="P274" s="118"/>
      <c r="Q274" s="119"/>
      <c r="R274" s="113"/>
      <c r="S274" s="91"/>
      <c r="T274" s="132"/>
      <c r="U274" s="40"/>
      <c r="V274" s="137" t="s">
        <v>62</v>
      </c>
      <c r="W274" s="138" t="s">
        <v>62</v>
      </c>
      <c r="X274" s="138" t="s">
        <v>62</v>
      </c>
      <c r="Y274" s="138" t="s">
        <v>62</v>
      </c>
      <c r="Z274" s="225" t="s">
        <v>62</v>
      </c>
      <c r="AA274" s="227" t="s">
        <v>62</v>
      </c>
      <c r="AC274" s="91"/>
      <c r="AD274" s="144"/>
      <c r="AE274" s="144"/>
    </row>
    <row r="275" spans="1:31" x14ac:dyDescent="0.35">
      <c r="A275" s="234" t="s">
        <v>320</v>
      </c>
      <c r="B275" s="58" t="s">
        <v>110</v>
      </c>
      <c r="C275" s="59" t="s">
        <v>461</v>
      </c>
      <c r="D275" s="179" t="s">
        <v>547</v>
      </c>
      <c r="E275" s="151"/>
      <c r="F275" s="190">
        <v>5452</v>
      </c>
      <c r="G275" s="65">
        <f t="shared" si="14"/>
        <v>5452</v>
      </c>
      <c r="H275" s="53">
        <f t="shared" si="12"/>
        <v>0</v>
      </c>
      <c r="I275" s="52">
        <f t="shared" si="13"/>
        <v>0</v>
      </c>
      <c r="J275" s="181"/>
      <c r="K275" s="92"/>
      <c r="M275" s="106"/>
      <c r="N275" s="91"/>
      <c r="P275" s="118"/>
      <c r="Q275" s="119"/>
      <c r="R275" s="113"/>
      <c r="S275" s="91"/>
      <c r="T275" s="132"/>
      <c r="U275" s="40"/>
      <c r="V275" s="137" t="s">
        <v>62</v>
      </c>
      <c r="W275" s="138" t="s">
        <v>62</v>
      </c>
      <c r="X275" s="138" t="s">
        <v>62</v>
      </c>
      <c r="Y275" s="138" t="s">
        <v>62</v>
      </c>
      <c r="Z275" s="225" t="s">
        <v>62</v>
      </c>
      <c r="AA275" s="227" t="s">
        <v>62</v>
      </c>
      <c r="AC275" s="91"/>
      <c r="AD275" s="144"/>
      <c r="AE275" s="144"/>
    </row>
    <row r="276" spans="1:31" x14ac:dyDescent="0.35">
      <c r="A276" s="234" t="s">
        <v>323</v>
      </c>
      <c r="B276" s="58" t="s">
        <v>150</v>
      </c>
      <c r="C276" s="59" t="s">
        <v>461</v>
      </c>
      <c r="D276" s="179" t="s">
        <v>548</v>
      </c>
      <c r="E276" s="151"/>
      <c r="F276" s="190">
        <v>5803</v>
      </c>
      <c r="G276" s="65">
        <f t="shared" si="14"/>
        <v>5803</v>
      </c>
      <c r="H276" s="53">
        <f t="shared" si="12"/>
        <v>0</v>
      </c>
      <c r="I276" s="52">
        <f t="shared" si="13"/>
        <v>0</v>
      </c>
      <c r="J276" s="181"/>
      <c r="K276" s="92"/>
      <c r="M276" s="106"/>
      <c r="N276" s="91"/>
      <c r="P276" s="118"/>
      <c r="Q276" s="119"/>
      <c r="R276" s="113"/>
      <c r="S276" s="91"/>
      <c r="T276" s="132"/>
      <c r="U276" s="40"/>
      <c r="V276" s="137" t="s">
        <v>62</v>
      </c>
      <c r="W276" s="138" t="s">
        <v>62</v>
      </c>
      <c r="X276" s="138" t="s">
        <v>62</v>
      </c>
      <c r="Y276" s="138" t="s">
        <v>62</v>
      </c>
      <c r="Z276" s="225" t="s">
        <v>62</v>
      </c>
      <c r="AA276" s="227" t="s">
        <v>62</v>
      </c>
      <c r="AC276" s="91"/>
      <c r="AD276" s="144"/>
      <c r="AE276" s="144"/>
    </row>
    <row r="277" spans="1:31" x14ac:dyDescent="0.35">
      <c r="A277" s="234" t="s">
        <v>549</v>
      </c>
      <c r="B277" s="58" t="s">
        <v>269</v>
      </c>
      <c r="C277" s="59" t="s">
        <v>461</v>
      </c>
      <c r="D277" s="179" t="s">
        <v>550</v>
      </c>
      <c r="E277" s="151"/>
      <c r="F277" s="190">
        <v>6145</v>
      </c>
      <c r="G277" s="65">
        <f t="shared" si="14"/>
        <v>6145</v>
      </c>
      <c r="H277" s="53">
        <f t="shared" si="12"/>
        <v>0</v>
      </c>
      <c r="I277" s="52">
        <f t="shared" si="13"/>
        <v>0</v>
      </c>
      <c r="J277" s="181"/>
      <c r="K277" s="92"/>
      <c r="M277" s="106"/>
      <c r="N277" s="91"/>
      <c r="P277" s="118"/>
      <c r="Q277" s="119"/>
      <c r="R277" s="113"/>
      <c r="S277" s="91"/>
      <c r="T277" s="132"/>
      <c r="U277" s="40"/>
      <c r="V277" s="137" t="s">
        <v>62</v>
      </c>
      <c r="W277" s="138" t="s">
        <v>62</v>
      </c>
      <c r="X277" s="138" t="s">
        <v>62</v>
      </c>
      <c r="Y277" s="138" t="s">
        <v>62</v>
      </c>
      <c r="Z277" s="225" t="s">
        <v>62</v>
      </c>
      <c r="AA277" s="227" t="s">
        <v>62</v>
      </c>
      <c r="AC277" s="91"/>
      <c r="AD277" s="144"/>
      <c r="AE277" s="144"/>
    </row>
    <row r="278" spans="1:31" x14ac:dyDescent="0.35">
      <c r="A278" s="234" t="s">
        <v>334</v>
      </c>
      <c r="B278" s="58" t="s">
        <v>335</v>
      </c>
      <c r="C278" s="59" t="s">
        <v>461</v>
      </c>
      <c r="D278" s="179" t="s">
        <v>551</v>
      </c>
      <c r="E278" s="151"/>
      <c r="F278" s="190">
        <v>3945</v>
      </c>
      <c r="G278" s="65">
        <f t="shared" si="14"/>
        <v>3945</v>
      </c>
      <c r="H278" s="53">
        <f t="shared" si="12"/>
        <v>0</v>
      </c>
      <c r="I278" s="52">
        <f t="shared" si="13"/>
        <v>0</v>
      </c>
      <c r="J278" s="181"/>
      <c r="K278" s="92"/>
      <c r="M278" s="106"/>
      <c r="N278" s="91"/>
      <c r="P278" s="118"/>
      <c r="Q278" s="119"/>
      <c r="R278" s="113"/>
      <c r="S278" s="91"/>
      <c r="T278" s="132"/>
      <c r="U278" s="40"/>
      <c r="V278" s="137" t="s">
        <v>62</v>
      </c>
      <c r="W278" s="138" t="s">
        <v>62</v>
      </c>
      <c r="X278" s="138" t="s">
        <v>62</v>
      </c>
      <c r="Y278" s="138" t="s">
        <v>62</v>
      </c>
      <c r="Z278" s="225" t="s">
        <v>62</v>
      </c>
      <c r="AA278" s="227" t="s">
        <v>62</v>
      </c>
      <c r="AC278" s="91"/>
      <c r="AD278" s="144"/>
      <c r="AE278" s="144"/>
    </row>
    <row r="279" spans="1:31" x14ac:dyDescent="0.35">
      <c r="A279" s="234" t="s">
        <v>337</v>
      </c>
      <c r="B279" s="58" t="s">
        <v>79</v>
      </c>
      <c r="C279" s="59" t="s">
        <v>461</v>
      </c>
      <c r="D279" s="179" t="s">
        <v>552</v>
      </c>
      <c r="E279" s="151"/>
      <c r="F279" s="190">
        <v>3974</v>
      </c>
      <c r="G279" s="65">
        <f t="shared" si="14"/>
        <v>3974</v>
      </c>
      <c r="H279" s="53">
        <f t="shared" si="12"/>
        <v>0</v>
      </c>
      <c r="I279" s="52">
        <f t="shared" si="13"/>
        <v>0</v>
      </c>
      <c r="J279" s="181"/>
      <c r="K279" s="92"/>
      <c r="M279" s="106"/>
      <c r="N279" s="91"/>
      <c r="P279" s="118"/>
      <c r="Q279" s="119"/>
      <c r="R279" s="113"/>
      <c r="S279" s="91"/>
      <c r="T279" s="132"/>
      <c r="U279" s="40"/>
      <c r="V279" s="137" t="s">
        <v>62</v>
      </c>
      <c r="W279" s="138" t="s">
        <v>62</v>
      </c>
      <c r="X279" s="138" t="s">
        <v>62</v>
      </c>
      <c r="Y279" s="138" t="s">
        <v>62</v>
      </c>
      <c r="Z279" s="225" t="s">
        <v>62</v>
      </c>
      <c r="AA279" s="227" t="s">
        <v>62</v>
      </c>
      <c r="AC279" s="91"/>
      <c r="AD279" s="144"/>
      <c r="AE279" s="144"/>
    </row>
    <row r="280" spans="1:31" x14ac:dyDescent="0.35">
      <c r="A280" s="234" t="s">
        <v>339</v>
      </c>
      <c r="B280" s="58" t="s">
        <v>125</v>
      </c>
      <c r="C280" s="59" t="s">
        <v>461</v>
      </c>
      <c r="D280" s="179" t="s">
        <v>553</v>
      </c>
      <c r="E280" s="151"/>
      <c r="F280" s="190">
        <v>4046</v>
      </c>
      <c r="G280" s="65">
        <f t="shared" si="14"/>
        <v>4046</v>
      </c>
      <c r="H280" s="53">
        <f t="shared" si="12"/>
        <v>0</v>
      </c>
      <c r="I280" s="52">
        <f t="shared" si="13"/>
        <v>0</v>
      </c>
      <c r="J280" s="181"/>
      <c r="K280" s="92"/>
      <c r="M280" s="106"/>
      <c r="N280" s="91"/>
      <c r="P280" s="118"/>
      <c r="Q280" s="119"/>
      <c r="R280" s="113"/>
      <c r="S280" s="91"/>
      <c r="T280" s="132"/>
      <c r="U280" s="40"/>
      <c r="V280" s="137" t="s">
        <v>62</v>
      </c>
      <c r="W280" s="138" t="s">
        <v>62</v>
      </c>
      <c r="X280" s="138" t="s">
        <v>62</v>
      </c>
      <c r="Y280" s="138" t="s">
        <v>62</v>
      </c>
      <c r="Z280" s="225" t="s">
        <v>62</v>
      </c>
      <c r="AA280" s="227" t="s">
        <v>62</v>
      </c>
      <c r="AC280" s="91"/>
      <c r="AD280" s="144"/>
      <c r="AE280" s="144"/>
    </row>
    <row r="281" spans="1:31" x14ac:dyDescent="0.35">
      <c r="A281" s="234" t="s">
        <v>343</v>
      </c>
      <c r="B281" s="58" t="s">
        <v>117</v>
      </c>
      <c r="C281" s="59" t="s">
        <v>461</v>
      </c>
      <c r="D281" s="179" t="s">
        <v>554</v>
      </c>
      <c r="E281" s="151"/>
      <c r="F281" s="190">
        <v>4561</v>
      </c>
      <c r="G281" s="65">
        <f t="shared" si="14"/>
        <v>4561</v>
      </c>
      <c r="H281" s="53">
        <f t="shared" si="12"/>
        <v>0</v>
      </c>
      <c r="I281" s="52">
        <f t="shared" si="13"/>
        <v>0</v>
      </c>
      <c r="J281" s="181"/>
      <c r="K281" s="92"/>
      <c r="M281" s="106"/>
      <c r="N281" s="91"/>
      <c r="P281" s="118"/>
      <c r="Q281" s="119"/>
      <c r="R281" s="113"/>
      <c r="S281" s="91"/>
      <c r="T281" s="132"/>
      <c r="U281" s="40"/>
      <c r="V281" s="137" t="s">
        <v>62</v>
      </c>
      <c r="W281" s="138" t="s">
        <v>62</v>
      </c>
      <c r="X281" s="138" t="s">
        <v>62</v>
      </c>
      <c r="Y281" s="138" t="s">
        <v>62</v>
      </c>
      <c r="Z281" s="225" t="s">
        <v>62</v>
      </c>
      <c r="AA281" s="227" t="s">
        <v>62</v>
      </c>
      <c r="AC281" s="91"/>
      <c r="AD281" s="144"/>
      <c r="AE281" s="144"/>
    </row>
    <row r="282" spans="1:31" x14ac:dyDescent="0.35">
      <c r="A282" s="234" t="s">
        <v>345</v>
      </c>
      <c r="B282" s="58" t="s">
        <v>120</v>
      </c>
      <c r="C282" s="59" t="s">
        <v>461</v>
      </c>
      <c r="D282" s="179" t="s">
        <v>555</v>
      </c>
      <c r="E282" s="151"/>
      <c r="F282" s="190">
        <v>4508</v>
      </c>
      <c r="G282" s="65">
        <f t="shared" si="14"/>
        <v>4508</v>
      </c>
      <c r="H282" s="53">
        <f t="shared" si="12"/>
        <v>0</v>
      </c>
      <c r="I282" s="52">
        <f t="shared" si="13"/>
        <v>0</v>
      </c>
      <c r="J282" s="181"/>
      <c r="K282" s="92"/>
      <c r="M282" s="106"/>
      <c r="N282" s="91"/>
      <c r="P282" s="118"/>
      <c r="Q282" s="119"/>
      <c r="R282" s="113"/>
      <c r="S282" s="91"/>
      <c r="T282" s="132"/>
      <c r="U282" s="40"/>
      <c r="V282" s="137" t="s">
        <v>62</v>
      </c>
      <c r="W282" s="138" t="s">
        <v>62</v>
      </c>
      <c r="X282" s="138" t="s">
        <v>62</v>
      </c>
      <c r="Y282" s="138" t="s">
        <v>62</v>
      </c>
      <c r="Z282" s="225" t="s">
        <v>62</v>
      </c>
      <c r="AA282" s="227" t="s">
        <v>62</v>
      </c>
      <c r="AC282" s="91"/>
      <c r="AD282" s="144"/>
      <c r="AE282" s="144"/>
    </row>
    <row r="283" spans="1:31" x14ac:dyDescent="0.35">
      <c r="A283" s="234" t="s">
        <v>348</v>
      </c>
      <c r="B283" s="58" t="s">
        <v>182</v>
      </c>
      <c r="C283" s="59" t="s">
        <v>461</v>
      </c>
      <c r="D283" s="179" t="s">
        <v>556</v>
      </c>
      <c r="E283" s="151"/>
      <c r="F283" s="190">
        <v>4605</v>
      </c>
      <c r="G283" s="65">
        <f t="shared" si="14"/>
        <v>4605</v>
      </c>
      <c r="H283" s="53">
        <f t="shared" si="12"/>
        <v>0</v>
      </c>
      <c r="I283" s="52">
        <f t="shared" si="13"/>
        <v>0</v>
      </c>
      <c r="J283" s="181"/>
      <c r="K283" s="92"/>
      <c r="M283" s="106"/>
      <c r="N283" s="91"/>
      <c r="P283" s="118"/>
      <c r="Q283" s="119"/>
      <c r="R283" s="113"/>
      <c r="S283" s="91"/>
      <c r="T283" s="132"/>
      <c r="U283" s="40"/>
      <c r="V283" s="137" t="s">
        <v>62</v>
      </c>
      <c r="W283" s="138" t="s">
        <v>62</v>
      </c>
      <c r="X283" s="138" t="s">
        <v>62</v>
      </c>
      <c r="Y283" s="138" t="s">
        <v>62</v>
      </c>
      <c r="Z283" s="225" t="s">
        <v>62</v>
      </c>
      <c r="AA283" s="227" t="s">
        <v>62</v>
      </c>
      <c r="AC283" s="91"/>
      <c r="AD283" s="144"/>
      <c r="AE283" s="144"/>
    </row>
    <row r="284" spans="1:31" x14ac:dyDescent="0.35">
      <c r="A284" s="234" t="s">
        <v>350</v>
      </c>
      <c r="B284" s="58" t="s">
        <v>44</v>
      </c>
      <c r="C284" s="59" t="s">
        <v>461</v>
      </c>
      <c r="D284" s="179" t="s">
        <v>557</v>
      </c>
      <c r="E284" s="151"/>
      <c r="F284" s="190">
        <v>4873</v>
      </c>
      <c r="G284" s="65">
        <f t="shared" si="14"/>
        <v>4873</v>
      </c>
      <c r="H284" s="53">
        <f t="shared" si="12"/>
        <v>0</v>
      </c>
      <c r="I284" s="52">
        <f t="shared" si="13"/>
        <v>0</v>
      </c>
      <c r="J284" s="181"/>
      <c r="K284" s="92"/>
      <c r="M284" s="106"/>
      <c r="N284" s="91"/>
      <c r="P284" s="118"/>
      <c r="Q284" s="119"/>
      <c r="R284" s="113"/>
      <c r="S284" s="91"/>
      <c r="T284" s="132"/>
      <c r="U284" s="40"/>
      <c r="V284" s="137" t="s">
        <v>62</v>
      </c>
      <c r="W284" s="138" t="s">
        <v>62</v>
      </c>
      <c r="X284" s="138" t="s">
        <v>62</v>
      </c>
      <c r="Y284" s="138" t="s">
        <v>62</v>
      </c>
      <c r="Z284" s="225" t="s">
        <v>62</v>
      </c>
      <c r="AA284" s="227" t="s">
        <v>62</v>
      </c>
      <c r="AC284" s="91"/>
      <c r="AD284" s="144"/>
      <c r="AE284" s="144"/>
    </row>
    <row r="285" spans="1:31" x14ac:dyDescent="0.35">
      <c r="A285" s="234" t="s">
        <v>356</v>
      </c>
      <c r="B285" s="58" t="s">
        <v>244</v>
      </c>
      <c r="C285" s="59" t="s">
        <v>461</v>
      </c>
      <c r="D285" s="179" t="s">
        <v>558</v>
      </c>
      <c r="E285" s="151"/>
      <c r="F285" s="190">
        <v>5609</v>
      </c>
      <c r="G285" s="65">
        <f t="shared" si="14"/>
        <v>5609</v>
      </c>
      <c r="H285" s="53">
        <f t="shared" si="12"/>
        <v>0</v>
      </c>
      <c r="I285" s="52">
        <f t="shared" si="13"/>
        <v>0</v>
      </c>
      <c r="J285" s="181"/>
      <c r="K285" s="92"/>
      <c r="M285" s="106"/>
      <c r="N285" s="91"/>
      <c r="P285" s="118"/>
      <c r="Q285" s="119"/>
      <c r="R285" s="113"/>
      <c r="S285" s="91"/>
      <c r="T285" s="132"/>
      <c r="U285" s="40"/>
      <c r="V285" s="137" t="s">
        <v>62</v>
      </c>
      <c r="W285" s="138" t="s">
        <v>62</v>
      </c>
      <c r="X285" s="138" t="s">
        <v>62</v>
      </c>
      <c r="Y285" s="138" t="s">
        <v>62</v>
      </c>
      <c r="Z285" s="225" t="s">
        <v>62</v>
      </c>
      <c r="AA285" s="227" t="s">
        <v>62</v>
      </c>
      <c r="AC285" s="91"/>
      <c r="AD285" s="144"/>
      <c r="AE285" s="144"/>
    </row>
    <row r="286" spans="1:31" x14ac:dyDescent="0.35">
      <c r="A286" s="234" t="s">
        <v>361</v>
      </c>
      <c r="B286" s="58" t="s">
        <v>133</v>
      </c>
      <c r="C286" s="59" t="s">
        <v>461</v>
      </c>
      <c r="D286" s="179" t="s">
        <v>559</v>
      </c>
      <c r="E286" s="151"/>
      <c r="F286" s="190">
        <v>5815</v>
      </c>
      <c r="G286" s="65">
        <f t="shared" si="14"/>
        <v>5815</v>
      </c>
      <c r="H286" s="53">
        <f t="shared" si="12"/>
        <v>0</v>
      </c>
      <c r="I286" s="52">
        <f t="shared" si="13"/>
        <v>0</v>
      </c>
      <c r="J286" s="181"/>
      <c r="K286" s="92"/>
      <c r="M286" s="106"/>
      <c r="N286" s="91"/>
      <c r="P286" s="118"/>
      <c r="Q286" s="119"/>
      <c r="R286" s="113"/>
      <c r="S286" s="91"/>
      <c r="T286" s="132"/>
      <c r="U286" s="40"/>
      <c r="V286" s="137" t="s">
        <v>62</v>
      </c>
      <c r="W286" s="138" t="s">
        <v>62</v>
      </c>
      <c r="X286" s="138" t="s">
        <v>62</v>
      </c>
      <c r="Y286" s="138" t="s">
        <v>62</v>
      </c>
      <c r="Z286" s="225" t="s">
        <v>62</v>
      </c>
      <c r="AA286" s="227" t="s">
        <v>62</v>
      </c>
      <c r="AC286" s="91"/>
      <c r="AD286" s="144"/>
      <c r="AE286" s="144"/>
    </row>
    <row r="287" spans="1:31" x14ac:dyDescent="0.35">
      <c r="A287" s="234" t="s">
        <v>363</v>
      </c>
      <c r="B287" s="58" t="s">
        <v>103</v>
      </c>
      <c r="C287" s="59" t="s">
        <v>461</v>
      </c>
      <c r="D287" s="179" t="s">
        <v>560</v>
      </c>
      <c r="E287" s="151"/>
      <c r="F287" s="190">
        <v>5958</v>
      </c>
      <c r="G287" s="65">
        <f t="shared" si="14"/>
        <v>5958</v>
      </c>
      <c r="H287" s="53">
        <f t="shared" si="12"/>
        <v>0</v>
      </c>
      <c r="I287" s="52">
        <f t="shared" si="13"/>
        <v>0</v>
      </c>
      <c r="J287" s="181"/>
      <c r="K287" s="92"/>
      <c r="M287" s="106"/>
      <c r="N287" s="91"/>
      <c r="P287" s="118"/>
      <c r="Q287" s="119"/>
      <c r="R287" s="113"/>
      <c r="S287" s="91"/>
      <c r="T287" s="132"/>
      <c r="U287" s="40"/>
      <c r="V287" s="137" t="s">
        <v>62</v>
      </c>
      <c r="W287" s="138" t="s">
        <v>62</v>
      </c>
      <c r="X287" s="138" t="s">
        <v>62</v>
      </c>
      <c r="Y287" s="138" t="s">
        <v>62</v>
      </c>
      <c r="Z287" s="225" t="s">
        <v>62</v>
      </c>
      <c r="AA287" s="227" t="s">
        <v>62</v>
      </c>
      <c r="AC287" s="91"/>
      <c r="AD287" s="144"/>
      <c r="AE287" s="144"/>
    </row>
    <row r="288" spans="1:31" x14ac:dyDescent="0.35">
      <c r="A288" s="234" t="s">
        <v>371</v>
      </c>
      <c r="B288" s="58" t="s">
        <v>88</v>
      </c>
      <c r="C288" s="59" t="s">
        <v>461</v>
      </c>
      <c r="D288" s="179" t="s">
        <v>561</v>
      </c>
      <c r="E288" s="151"/>
      <c r="F288" s="190">
        <v>5975</v>
      </c>
      <c r="G288" s="65">
        <f t="shared" si="14"/>
        <v>5975</v>
      </c>
      <c r="H288" s="53">
        <f t="shared" si="12"/>
        <v>0</v>
      </c>
      <c r="I288" s="52">
        <f t="shared" si="13"/>
        <v>0</v>
      </c>
      <c r="J288" s="181"/>
      <c r="K288" s="92"/>
      <c r="M288" s="106"/>
      <c r="N288" s="91"/>
      <c r="P288" s="118"/>
      <c r="Q288" s="119"/>
      <c r="R288" s="113"/>
      <c r="S288" s="91"/>
      <c r="T288" s="132"/>
      <c r="U288" s="40"/>
      <c r="V288" s="137" t="s">
        <v>62</v>
      </c>
      <c r="W288" s="138" t="s">
        <v>62</v>
      </c>
      <c r="X288" s="138" t="s">
        <v>62</v>
      </c>
      <c r="Y288" s="138" t="s">
        <v>62</v>
      </c>
      <c r="Z288" s="225" t="s">
        <v>62</v>
      </c>
      <c r="AA288" s="227" t="s">
        <v>62</v>
      </c>
      <c r="AC288" s="91"/>
      <c r="AD288" s="144"/>
      <c r="AE288" s="144"/>
    </row>
    <row r="289" spans="1:31" x14ac:dyDescent="0.35">
      <c r="A289" s="234" t="s">
        <v>375</v>
      </c>
      <c r="B289" s="58" t="s">
        <v>144</v>
      </c>
      <c r="C289" s="59" t="s">
        <v>461</v>
      </c>
      <c r="D289" s="179" t="s">
        <v>562</v>
      </c>
      <c r="E289" s="151"/>
      <c r="F289" s="190">
        <v>6127</v>
      </c>
      <c r="G289" s="65">
        <f t="shared" si="14"/>
        <v>6127</v>
      </c>
      <c r="H289" s="53">
        <f t="shared" si="12"/>
        <v>0</v>
      </c>
      <c r="I289" s="52">
        <f t="shared" si="13"/>
        <v>0</v>
      </c>
      <c r="J289" s="181"/>
      <c r="K289" s="92"/>
      <c r="M289" s="106"/>
      <c r="N289" s="91"/>
      <c r="P289" s="118"/>
      <c r="Q289" s="119"/>
      <c r="R289" s="113"/>
      <c r="S289" s="91"/>
      <c r="T289" s="132"/>
      <c r="U289" s="40"/>
      <c r="V289" s="137" t="s">
        <v>62</v>
      </c>
      <c r="W289" s="138" t="s">
        <v>62</v>
      </c>
      <c r="X289" s="138" t="s">
        <v>62</v>
      </c>
      <c r="Y289" s="138" t="s">
        <v>62</v>
      </c>
      <c r="Z289" s="225" t="s">
        <v>62</v>
      </c>
      <c r="AA289" s="227" t="s">
        <v>62</v>
      </c>
      <c r="AC289" s="91"/>
      <c r="AD289" s="144"/>
      <c r="AE289" s="144"/>
    </row>
    <row r="290" spans="1:31" x14ac:dyDescent="0.35">
      <c r="A290" s="234" t="s">
        <v>379</v>
      </c>
      <c r="B290" s="58" t="s">
        <v>52</v>
      </c>
      <c r="C290" s="59" t="s">
        <v>461</v>
      </c>
      <c r="D290" s="179" t="s">
        <v>563</v>
      </c>
      <c r="E290" s="151"/>
      <c r="F290" s="190">
        <v>6440</v>
      </c>
      <c r="G290" s="65">
        <f t="shared" si="14"/>
        <v>6440</v>
      </c>
      <c r="H290" s="53">
        <f t="shared" si="12"/>
        <v>0</v>
      </c>
      <c r="I290" s="52">
        <f t="shared" si="13"/>
        <v>0</v>
      </c>
      <c r="J290" s="181"/>
      <c r="K290" s="92"/>
      <c r="M290" s="106"/>
      <c r="N290" s="91"/>
      <c r="P290" s="118"/>
      <c r="Q290" s="119"/>
      <c r="R290" s="113"/>
      <c r="S290" s="91"/>
      <c r="T290" s="132"/>
      <c r="U290" s="40"/>
      <c r="V290" s="137" t="s">
        <v>62</v>
      </c>
      <c r="W290" s="138" t="s">
        <v>62</v>
      </c>
      <c r="X290" s="138" t="s">
        <v>62</v>
      </c>
      <c r="Y290" s="138" t="s">
        <v>62</v>
      </c>
      <c r="Z290" s="225" t="s">
        <v>62</v>
      </c>
      <c r="AA290" s="227" t="s">
        <v>62</v>
      </c>
      <c r="AC290" s="91"/>
      <c r="AD290" s="144"/>
      <c r="AE290" s="144"/>
    </row>
    <row r="291" spans="1:31" x14ac:dyDescent="0.35">
      <c r="A291" s="234" t="s">
        <v>383</v>
      </c>
      <c r="B291" s="58" t="s">
        <v>144</v>
      </c>
      <c r="C291" s="59" t="s">
        <v>461</v>
      </c>
      <c r="D291" s="179" t="s">
        <v>564</v>
      </c>
      <c r="E291" s="151"/>
      <c r="F291" s="190">
        <v>6571</v>
      </c>
      <c r="G291" s="65">
        <f t="shared" si="14"/>
        <v>6571</v>
      </c>
      <c r="H291" s="53">
        <f t="shared" si="12"/>
        <v>0</v>
      </c>
      <c r="I291" s="52">
        <f t="shared" si="13"/>
        <v>0</v>
      </c>
      <c r="J291" s="181"/>
      <c r="K291" s="92"/>
      <c r="M291" s="106"/>
      <c r="N291" s="91"/>
      <c r="P291" s="118"/>
      <c r="Q291" s="119"/>
      <c r="R291" s="113"/>
      <c r="S291" s="91"/>
      <c r="T291" s="132"/>
      <c r="U291" s="40"/>
      <c r="V291" s="137" t="s">
        <v>62</v>
      </c>
      <c r="W291" s="138" t="s">
        <v>62</v>
      </c>
      <c r="X291" s="138" t="s">
        <v>62</v>
      </c>
      <c r="Y291" s="138" t="s">
        <v>62</v>
      </c>
      <c r="Z291" s="225" t="s">
        <v>62</v>
      </c>
      <c r="AA291" s="227" t="s">
        <v>62</v>
      </c>
      <c r="AC291" s="91"/>
      <c r="AD291" s="144"/>
      <c r="AE291" s="144"/>
    </row>
    <row r="292" spans="1:31" x14ac:dyDescent="0.35">
      <c r="A292" s="234" t="s">
        <v>386</v>
      </c>
      <c r="B292" s="58" t="s">
        <v>168</v>
      </c>
      <c r="C292" s="59" t="s">
        <v>461</v>
      </c>
      <c r="D292" s="179" t="s">
        <v>565</v>
      </c>
      <c r="E292" s="151"/>
      <c r="F292" s="190">
        <v>4360</v>
      </c>
      <c r="G292" s="65">
        <f t="shared" si="14"/>
        <v>4360</v>
      </c>
      <c r="H292" s="53">
        <f t="shared" si="12"/>
        <v>0</v>
      </c>
      <c r="I292" s="52">
        <f t="shared" si="13"/>
        <v>0</v>
      </c>
      <c r="J292" s="181"/>
      <c r="K292" s="92"/>
      <c r="M292" s="106"/>
      <c r="N292" s="91"/>
      <c r="P292" s="118"/>
      <c r="Q292" s="119"/>
      <c r="R292" s="113"/>
      <c r="S292" s="91"/>
      <c r="T292" s="132"/>
      <c r="U292" s="40"/>
      <c r="V292" s="137" t="s">
        <v>62</v>
      </c>
      <c r="W292" s="138" t="s">
        <v>62</v>
      </c>
      <c r="X292" s="138" t="s">
        <v>62</v>
      </c>
      <c r="Y292" s="138" t="s">
        <v>62</v>
      </c>
      <c r="Z292" s="225" t="s">
        <v>62</v>
      </c>
      <c r="AA292" s="227" t="s">
        <v>62</v>
      </c>
      <c r="AC292" s="91"/>
      <c r="AD292" s="144"/>
      <c r="AE292" s="144"/>
    </row>
    <row r="293" spans="1:31" x14ac:dyDescent="0.35">
      <c r="A293" s="234" t="s">
        <v>396</v>
      </c>
      <c r="B293" s="58" t="s">
        <v>79</v>
      </c>
      <c r="C293" s="59" t="s">
        <v>461</v>
      </c>
      <c r="D293" s="179" t="s">
        <v>566</v>
      </c>
      <c r="E293" s="151"/>
      <c r="F293" s="190">
        <v>5265</v>
      </c>
      <c r="G293" s="65">
        <f t="shared" si="14"/>
        <v>5265</v>
      </c>
      <c r="H293" s="53">
        <f t="shared" si="12"/>
        <v>0</v>
      </c>
      <c r="I293" s="52">
        <f t="shared" si="13"/>
        <v>0</v>
      </c>
      <c r="J293" s="181"/>
      <c r="K293" s="92"/>
      <c r="M293" s="106"/>
      <c r="N293" s="91"/>
      <c r="P293" s="118"/>
      <c r="Q293" s="119"/>
      <c r="R293" s="113"/>
      <c r="S293" s="91"/>
      <c r="T293" s="132"/>
      <c r="U293" s="40"/>
      <c r="V293" s="137" t="s">
        <v>62</v>
      </c>
      <c r="W293" s="138" t="s">
        <v>62</v>
      </c>
      <c r="X293" s="138" t="s">
        <v>62</v>
      </c>
      <c r="Y293" s="138" t="s">
        <v>62</v>
      </c>
      <c r="Z293" s="225" t="s">
        <v>62</v>
      </c>
      <c r="AA293" s="227" t="s">
        <v>62</v>
      </c>
      <c r="AC293" s="91"/>
      <c r="AD293" s="144"/>
      <c r="AE293" s="144"/>
    </row>
    <row r="294" spans="1:31" x14ac:dyDescent="0.35">
      <c r="A294" s="234" t="s">
        <v>398</v>
      </c>
      <c r="B294" s="58" t="s">
        <v>125</v>
      </c>
      <c r="C294" s="59" t="s">
        <v>461</v>
      </c>
      <c r="D294" s="179" t="s">
        <v>567</v>
      </c>
      <c r="E294" s="151"/>
      <c r="F294" s="190">
        <v>5740</v>
      </c>
      <c r="G294" s="65">
        <f t="shared" si="14"/>
        <v>5740</v>
      </c>
      <c r="H294" s="53">
        <f t="shared" si="12"/>
        <v>0</v>
      </c>
      <c r="I294" s="52">
        <f t="shared" si="13"/>
        <v>0</v>
      </c>
      <c r="J294" s="181"/>
      <c r="K294" s="92"/>
      <c r="M294" s="106"/>
      <c r="N294" s="91"/>
      <c r="P294" s="118"/>
      <c r="Q294" s="119"/>
      <c r="R294" s="113"/>
      <c r="S294" s="91"/>
      <c r="T294" s="132"/>
      <c r="U294" s="40"/>
      <c r="V294" s="137" t="s">
        <v>62</v>
      </c>
      <c r="W294" s="138" t="s">
        <v>62</v>
      </c>
      <c r="X294" s="138" t="s">
        <v>62</v>
      </c>
      <c r="Y294" s="138" t="s">
        <v>62</v>
      </c>
      <c r="Z294" s="225" t="s">
        <v>62</v>
      </c>
      <c r="AA294" s="227" t="s">
        <v>62</v>
      </c>
      <c r="AC294" s="91"/>
      <c r="AD294" s="144"/>
      <c r="AE294" s="144"/>
    </row>
    <row r="295" spans="1:31" x14ac:dyDescent="0.35">
      <c r="A295" s="234" t="s">
        <v>414</v>
      </c>
      <c r="B295" s="58" t="s">
        <v>144</v>
      </c>
      <c r="C295" s="59" t="s">
        <v>461</v>
      </c>
      <c r="D295" s="179" t="s">
        <v>568</v>
      </c>
      <c r="E295" s="151"/>
      <c r="F295" s="190">
        <v>6107</v>
      </c>
      <c r="G295" s="65">
        <f t="shared" si="14"/>
        <v>6107</v>
      </c>
      <c r="H295" s="53">
        <f t="shared" si="12"/>
        <v>0</v>
      </c>
      <c r="I295" s="52">
        <f t="shared" si="13"/>
        <v>0</v>
      </c>
      <c r="J295" s="181"/>
      <c r="K295" s="92"/>
      <c r="M295" s="106"/>
      <c r="N295" s="91"/>
      <c r="P295" s="118"/>
      <c r="Q295" s="119"/>
      <c r="R295" s="113"/>
      <c r="S295" s="91"/>
      <c r="T295" s="132"/>
      <c r="U295" s="40"/>
      <c r="V295" s="137" t="s">
        <v>62</v>
      </c>
      <c r="W295" s="138" t="s">
        <v>62</v>
      </c>
      <c r="X295" s="138" t="s">
        <v>62</v>
      </c>
      <c r="Y295" s="138" t="s">
        <v>62</v>
      </c>
      <c r="Z295" s="225" t="s">
        <v>62</v>
      </c>
      <c r="AA295" s="227" t="s">
        <v>62</v>
      </c>
      <c r="AC295" s="91"/>
      <c r="AD295" s="144"/>
      <c r="AE295" s="144"/>
    </row>
    <row r="296" spans="1:31" x14ac:dyDescent="0.35">
      <c r="A296" s="234" t="s">
        <v>422</v>
      </c>
      <c r="B296" s="58" t="s">
        <v>52</v>
      </c>
      <c r="C296" s="59" t="s">
        <v>461</v>
      </c>
      <c r="D296" s="179" t="s">
        <v>569</v>
      </c>
      <c r="E296" s="151"/>
      <c r="F296" s="190">
        <v>6984</v>
      </c>
      <c r="G296" s="65">
        <f t="shared" si="14"/>
        <v>6984</v>
      </c>
      <c r="H296" s="53">
        <f t="shared" si="12"/>
        <v>0</v>
      </c>
      <c r="I296" s="52">
        <f t="shared" si="13"/>
        <v>0</v>
      </c>
      <c r="J296" s="181"/>
      <c r="K296" s="92"/>
      <c r="M296" s="106"/>
      <c r="N296" s="91"/>
      <c r="P296" s="118"/>
      <c r="Q296" s="119"/>
      <c r="R296" s="113"/>
      <c r="S296" s="91"/>
      <c r="T296" s="132"/>
      <c r="U296" s="40"/>
      <c r="V296" s="137" t="s">
        <v>62</v>
      </c>
      <c r="W296" s="138" t="s">
        <v>62</v>
      </c>
      <c r="X296" s="138" t="s">
        <v>62</v>
      </c>
      <c r="Y296" s="138" t="s">
        <v>62</v>
      </c>
      <c r="Z296" s="225" t="s">
        <v>62</v>
      </c>
      <c r="AA296" s="227" t="s">
        <v>62</v>
      </c>
      <c r="AC296" s="91"/>
      <c r="AD296" s="144"/>
      <c r="AE296" s="144"/>
    </row>
    <row r="297" spans="1:31" x14ac:dyDescent="0.35">
      <c r="A297" s="239" t="s">
        <v>570</v>
      </c>
      <c r="B297" s="240"/>
      <c r="C297" s="240"/>
      <c r="D297" s="240"/>
      <c r="E297" s="240"/>
      <c r="F297" s="240"/>
      <c r="G297" s="240"/>
      <c r="H297" s="240"/>
      <c r="I297" s="241"/>
      <c r="J297" s="181"/>
      <c r="K297" s="92"/>
      <c r="M297" s="106"/>
      <c r="N297" s="91"/>
      <c r="P297" s="118"/>
      <c r="Q297" s="119"/>
      <c r="R297" s="113"/>
      <c r="S297" s="91"/>
      <c r="T297" s="132"/>
      <c r="U297" s="40"/>
      <c r="V297" s="137"/>
      <c r="W297" s="138"/>
      <c r="X297" s="138"/>
      <c r="Y297" s="138"/>
      <c r="Z297" s="225"/>
      <c r="AA297" s="227"/>
      <c r="AC297" s="91"/>
      <c r="AD297" s="144"/>
      <c r="AE297" s="144"/>
    </row>
    <row r="298" spans="1:31" x14ac:dyDescent="0.35">
      <c r="A298" s="234" t="s">
        <v>427</v>
      </c>
      <c r="B298" s="58" t="s">
        <v>428</v>
      </c>
      <c r="C298" s="59" t="s">
        <v>571</v>
      </c>
      <c r="D298" s="179" t="s">
        <v>572</v>
      </c>
      <c r="E298" s="151"/>
      <c r="F298" s="190">
        <v>2123</v>
      </c>
      <c r="G298" s="65">
        <f t="shared" si="14"/>
        <v>2123</v>
      </c>
      <c r="H298" s="53">
        <f t="shared" si="12"/>
        <v>0</v>
      </c>
      <c r="I298" s="52">
        <f t="shared" si="13"/>
        <v>0</v>
      </c>
      <c r="J298" s="181"/>
      <c r="K298" s="92"/>
      <c r="M298" s="106"/>
      <c r="N298" s="91"/>
      <c r="P298" s="118"/>
      <c r="Q298" s="119"/>
      <c r="R298" s="113"/>
      <c r="S298" s="91"/>
      <c r="T298" s="132"/>
      <c r="U298" s="40"/>
      <c r="V298" s="137" t="s">
        <v>62</v>
      </c>
      <c r="W298" s="138" t="s">
        <v>62</v>
      </c>
      <c r="X298" s="138" t="s">
        <v>62</v>
      </c>
      <c r="Y298" s="138" t="s">
        <v>62</v>
      </c>
      <c r="Z298" s="225" t="s">
        <v>62</v>
      </c>
      <c r="AA298" s="227" t="s">
        <v>62</v>
      </c>
      <c r="AC298" s="91"/>
      <c r="AD298" s="144"/>
      <c r="AE298" s="144"/>
    </row>
    <row r="299" spans="1:31" x14ac:dyDescent="0.35">
      <c r="A299" s="234" t="s">
        <v>431</v>
      </c>
      <c r="B299" s="58" t="s">
        <v>432</v>
      </c>
      <c r="C299" s="59" t="s">
        <v>571</v>
      </c>
      <c r="D299" s="179" t="s">
        <v>573</v>
      </c>
      <c r="E299" s="151"/>
      <c r="F299" s="190">
        <v>2548</v>
      </c>
      <c r="G299" s="65">
        <f t="shared" si="14"/>
        <v>2548</v>
      </c>
      <c r="H299" s="53">
        <f t="shared" si="12"/>
        <v>0</v>
      </c>
      <c r="I299" s="52">
        <f t="shared" si="13"/>
        <v>0</v>
      </c>
      <c r="J299" s="181"/>
      <c r="K299" s="92"/>
      <c r="M299" s="106"/>
      <c r="N299" s="91"/>
      <c r="P299" s="118"/>
      <c r="Q299" s="119"/>
      <c r="R299" s="113"/>
      <c r="S299" s="91"/>
      <c r="T299" s="132"/>
      <c r="U299" s="40"/>
      <c r="V299" s="137" t="s">
        <v>62</v>
      </c>
      <c r="W299" s="138" t="s">
        <v>62</v>
      </c>
      <c r="X299" s="138" t="s">
        <v>62</v>
      </c>
      <c r="Y299" s="138" t="s">
        <v>62</v>
      </c>
      <c r="Z299" s="225" t="s">
        <v>62</v>
      </c>
      <c r="AA299" s="227" t="s">
        <v>62</v>
      </c>
      <c r="AC299" s="91"/>
      <c r="AD299" s="144"/>
      <c r="AE299" s="144"/>
    </row>
    <row r="300" spans="1:31" x14ac:dyDescent="0.35">
      <c r="A300" s="234" t="s">
        <v>434</v>
      </c>
      <c r="B300" s="58" t="s">
        <v>574</v>
      </c>
      <c r="C300" s="59" t="s">
        <v>571</v>
      </c>
      <c r="D300" s="179" t="s">
        <v>575</v>
      </c>
      <c r="E300" s="151"/>
      <c r="F300" s="190">
        <v>2691</v>
      </c>
      <c r="G300" s="65">
        <f t="shared" si="14"/>
        <v>2691</v>
      </c>
      <c r="H300" s="53">
        <f t="shared" si="12"/>
        <v>0</v>
      </c>
      <c r="I300" s="52">
        <f t="shared" si="13"/>
        <v>0</v>
      </c>
      <c r="J300" s="181"/>
      <c r="K300" s="92"/>
      <c r="M300" s="106"/>
      <c r="N300" s="91"/>
      <c r="P300" s="118"/>
      <c r="Q300" s="119"/>
      <c r="R300" s="113"/>
      <c r="S300" s="91"/>
      <c r="T300" s="132"/>
      <c r="U300" s="40"/>
      <c r="V300" s="137" t="s">
        <v>62</v>
      </c>
      <c r="W300" s="138" t="s">
        <v>62</v>
      </c>
      <c r="X300" s="138" t="s">
        <v>62</v>
      </c>
      <c r="Y300" s="138" t="s">
        <v>62</v>
      </c>
      <c r="Z300" s="225" t="s">
        <v>62</v>
      </c>
      <c r="AA300" s="227" t="s">
        <v>62</v>
      </c>
      <c r="AC300" s="91"/>
      <c r="AD300" s="144"/>
      <c r="AE300" s="144"/>
    </row>
    <row r="301" spans="1:31" x14ac:dyDescent="0.35">
      <c r="A301" s="234" t="s">
        <v>437</v>
      </c>
      <c r="B301" s="58" t="s">
        <v>438</v>
      </c>
      <c r="C301" s="59" t="s">
        <v>571</v>
      </c>
      <c r="D301" s="179" t="s">
        <v>576</v>
      </c>
      <c r="E301" s="151"/>
      <c r="F301" s="190">
        <v>3150</v>
      </c>
      <c r="G301" s="65">
        <f t="shared" si="14"/>
        <v>3150</v>
      </c>
      <c r="H301" s="53">
        <f t="shared" si="12"/>
        <v>0</v>
      </c>
      <c r="I301" s="52">
        <f t="shared" si="13"/>
        <v>0</v>
      </c>
      <c r="J301" s="181"/>
      <c r="K301" s="92"/>
      <c r="M301" s="106"/>
      <c r="N301" s="91"/>
      <c r="P301" s="118"/>
      <c r="Q301" s="119"/>
      <c r="R301" s="113"/>
      <c r="S301" s="91"/>
      <c r="T301" s="132"/>
      <c r="U301" s="40"/>
      <c r="V301" s="137" t="s">
        <v>62</v>
      </c>
      <c r="W301" s="138" t="s">
        <v>62</v>
      </c>
      <c r="X301" s="138" t="s">
        <v>62</v>
      </c>
      <c r="Y301" s="138" t="s">
        <v>62</v>
      </c>
      <c r="Z301" s="225" t="s">
        <v>62</v>
      </c>
      <c r="AA301" s="227" t="s">
        <v>62</v>
      </c>
      <c r="AC301" s="91"/>
      <c r="AD301" s="144"/>
      <c r="AE301" s="144"/>
    </row>
    <row r="302" spans="1:31" x14ac:dyDescent="0.35">
      <c r="A302" s="234" t="s">
        <v>440</v>
      </c>
      <c r="B302" s="58" t="s">
        <v>441</v>
      </c>
      <c r="C302" s="59" t="s">
        <v>571</v>
      </c>
      <c r="D302" s="179" t="s">
        <v>577</v>
      </c>
      <c r="E302" s="151"/>
      <c r="F302" s="190">
        <v>2012</v>
      </c>
      <c r="G302" s="65">
        <f t="shared" si="14"/>
        <v>2012</v>
      </c>
      <c r="H302" s="53">
        <f t="shared" si="12"/>
        <v>0</v>
      </c>
      <c r="I302" s="52">
        <f t="shared" si="13"/>
        <v>0</v>
      </c>
      <c r="J302" s="181"/>
      <c r="K302" s="92"/>
      <c r="M302" s="106"/>
      <c r="N302" s="91"/>
      <c r="P302" s="118"/>
      <c r="Q302" s="119"/>
      <c r="R302" s="113"/>
      <c r="S302" s="91"/>
      <c r="T302" s="132"/>
      <c r="U302" s="40"/>
      <c r="V302" s="137" t="s">
        <v>62</v>
      </c>
      <c r="W302" s="138" t="s">
        <v>62</v>
      </c>
      <c r="X302" s="138" t="s">
        <v>62</v>
      </c>
      <c r="Y302" s="138" t="s">
        <v>62</v>
      </c>
      <c r="Z302" s="225" t="s">
        <v>62</v>
      </c>
      <c r="AA302" s="227" t="s">
        <v>62</v>
      </c>
      <c r="AC302" s="91"/>
      <c r="AD302" s="144"/>
      <c r="AE302" s="144"/>
    </row>
    <row r="303" spans="1:31" x14ac:dyDescent="0.35">
      <c r="A303" s="234" t="s">
        <v>465</v>
      </c>
      <c r="B303" s="58" t="s">
        <v>578</v>
      </c>
      <c r="C303" s="59" t="s">
        <v>571</v>
      </c>
      <c r="D303" s="179" t="s">
        <v>579</v>
      </c>
      <c r="E303" s="151"/>
      <c r="F303" s="190">
        <v>2222</v>
      </c>
      <c r="G303" s="65">
        <f t="shared" si="14"/>
        <v>2222</v>
      </c>
      <c r="H303" s="53">
        <f t="shared" si="12"/>
        <v>0</v>
      </c>
      <c r="I303" s="52">
        <f t="shared" si="13"/>
        <v>0</v>
      </c>
      <c r="J303" s="181"/>
      <c r="K303" s="92"/>
      <c r="M303" s="106"/>
      <c r="N303" s="91"/>
      <c r="P303" s="118"/>
      <c r="Q303" s="119"/>
      <c r="R303" s="113"/>
      <c r="S303" s="91"/>
      <c r="T303" s="132"/>
      <c r="U303" s="40"/>
      <c r="V303" s="137" t="s">
        <v>62</v>
      </c>
      <c r="W303" s="138" t="s">
        <v>62</v>
      </c>
      <c r="X303" s="138" t="s">
        <v>62</v>
      </c>
      <c r="Y303" s="138" t="s">
        <v>62</v>
      </c>
      <c r="Z303" s="225" t="s">
        <v>62</v>
      </c>
      <c r="AA303" s="227" t="s">
        <v>62</v>
      </c>
      <c r="AC303" s="91"/>
      <c r="AD303" s="144"/>
      <c r="AE303" s="144"/>
    </row>
    <row r="304" spans="1:31" x14ac:dyDescent="0.35">
      <c r="A304" s="234" t="s">
        <v>443</v>
      </c>
      <c r="B304" s="58" t="s">
        <v>444</v>
      </c>
      <c r="C304" s="59" t="s">
        <v>571</v>
      </c>
      <c r="D304" s="179" t="s">
        <v>580</v>
      </c>
      <c r="E304" s="151"/>
      <c r="F304" s="190">
        <v>2324</v>
      </c>
      <c r="G304" s="65">
        <f t="shared" si="14"/>
        <v>2324</v>
      </c>
      <c r="H304" s="53">
        <f t="shared" si="12"/>
        <v>0</v>
      </c>
      <c r="I304" s="52">
        <f t="shared" si="13"/>
        <v>0</v>
      </c>
      <c r="J304" s="181"/>
      <c r="K304" s="92"/>
      <c r="M304" s="106"/>
      <c r="N304" s="91"/>
      <c r="P304" s="118"/>
      <c r="Q304" s="119"/>
      <c r="R304" s="113"/>
      <c r="S304" s="91"/>
      <c r="T304" s="132"/>
      <c r="U304" s="40"/>
      <c r="V304" s="137" t="s">
        <v>62</v>
      </c>
      <c r="W304" s="138" t="s">
        <v>62</v>
      </c>
      <c r="X304" s="138" t="s">
        <v>62</v>
      </c>
      <c r="Y304" s="138" t="s">
        <v>62</v>
      </c>
      <c r="Z304" s="225" t="s">
        <v>62</v>
      </c>
      <c r="AA304" s="227" t="s">
        <v>62</v>
      </c>
      <c r="AC304" s="91"/>
      <c r="AD304" s="144"/>
      <c r="AE304" s="144"/>
    </row>
    <row r="305" spans="1:31" x14ac:dyDescent="0.35">
      <c r="A305" s="234" t="s">
        <v>446</v>
      </c>
      <c r="B305" s="58" t="s">
        <v>447</v>
      </c>
      <c r="C305" s="59" t="s">
        <v>571</v>
      </c>
      <c r="D305" s="179" t="s">
        <v>581</v>
      </c>
      <c r="E305" s="151"/>
      <c r="F305" s="190">
        <v>2416</v>
      </c>
      <c r="G305" s="65">
        <f t="shared" si="14"/>
        <v>2416</v>
      </c>
      <c r="H305" s="53">
        <f t="shared" si="12"/>
        <v>0</v>
      </c>
      <c r="I305" s="52">
        <f t="shared" si="13"/>
        <v>0</v>
      </c>
      <c r="J305" s="181"/>
      <c r="K305" s="92"/>
      <c r="M305" s="106"/>
      <c r="N305" s="91"/>
      <c r="P305" s="118"/>
      <c r="Q305" s="119"/>
      <c r="R305" s="113"/>
      <c r="S305" s="91"/>
      <c r="T305" s="132"/>
      <c r="U305" s="40"/>
      <c r="V305" s="137" t="s">
        <v>62</v>
      </c>
      <c r="W305" s="138" t="s">
        <v>62</v>
      </c>
      <c r="X305" s="138" t="s">
        <v>62</v>
      </c>
      <c r="Y305" s="138" t="s">
        <v>62</v>
      </c>
      <c r="Z305" s="225" t="s">
        <v>62</v>
      </c>
      <c r="AA305" s="227" t="s">
        <v>62</v>
      </c>
      <c r="AC305" s="91"/>
      <c r="AD305" s="144"/>
      <c r="AE305" s="144"/>
    </row>
    <row r="306" spans="1:31" x14ac:dyDescent="0.35">
      <c r="A306" s="234" t="s">
        <v>582</v>
      </c>
      <c r="B306" s="58" t="s">
        <v>583</v>
      </c>
      <c r="C306" s="59" t="s">
        <v>571</v>
      </c>
      <c r="D306" s="179" t="s">
        <v>584</v>
      </c>
      <c r="E306" s="151"/>
      <c r="F306" s="190">
        <v>2501</v>
      </c>
      <c r="G306" s="65">
        <f t="shared" si="14"/>
        <v>2501</v>
      </c>
      <c r="H306" s="53">
        <f t="shared" si="12"/>
        <v>0</v>
      </c>
      <c r="I306" s="52">
        <f t="shared" si="13"/>
        <v>0</v>
      </c>
      <c r="J306" s="181"/>
      <c r="K306" s="92"/>
      <c r="M306" s="106"/>
      <c r="N306" s="91"/>
      <c r="P306" s="118"/>
      <c r="Q306" s="119"/>
      <c r="R306" s="113"/>
      <c r="S306" s="91"/>
      <c r="T306" s="132"/>
      <c r="U306" s="40"/>
      <c r="V306" s="137" t="s">
        <v>48</v>
      </c>
      <c r="W306" s="138" t="s">
        <v>47</v>
      </c>
      <c r="X306" s="138" t="s">
        <v>49</v>
      </c>
      <c r="Y306" s="138">
        <v>73</v>
      </c>
      <c r="Z306" s="225" t="s">
        <v>50</v>
      </c>
      <c r="AA306" s="227" t="s">
        <v>62</v>
      </c>
      <c r="AC306" s="91"/>
      <c r="AD306" s="144"/>
      <c r="AE306" s="144"/>
    </row>
    <row r="307" spans="1:31" x14ac:dyDescent="0.35">
      <c r="A307" s="234" t="s">
        <v>582</v>
      </c>
      <c r="B307" s="58" t="s">
        <v>583</v>
      </c>
      <c r="C307" s="59" t="s">
        <v>571</v>
      </c>
      <c r="D307" s="179" t="s">
        <v>585</v>
      </c>
      <c r="E307" s="151"/>
      <c r="F307" s="190">
        <v>2501</v>
      </c>
      <c r="G307" s="65">
        <f t="shared" si="14"/>
        <v>2501</v>
      </c>
      <c r="H307" s="53">
        <f t="shared" ref="H307:H316" si="15">E307*F307</f>
        <v>0</v>
      </c>
      <c r="I307" s="52">
        <f t="shared" ref="I307:I316" si="16">E307*G307</f>
        <v>0</v>
      </c>
      <c r="J307" s="181"/>
      <c r="K307" s="92"/>
      <c r="M307" s="106"/>
      <c r="N307" s="91"/>
      <c r="P307" s="118"/>
      <c r="Q307" s="119"/>
      <c r="R307" s="113"/>
      <c r="S307" s="91"/>
      <c r="T307" s="132"/>
      <c r="U307" s="40"/>
      <c r="V307" s="137" t="s">
        <v>62</v>
      </c>
      <c r="W307" s="138" t="s">
        <v>62</v>
      </c>
      <c r="X307" s="138" t="s">
        <v>62</v>
      </c>
      <c r="Y307" s="138" t="s">
        <v>62</v>
      </c>
      <c r="Z307" s="225" t="s">
        <v>62</v>
      </c>
      <c r="AA307" s="227" t="s">
        <v>62</v>
      </c>
      <c r="AC307" s="91"/>
      <c r="AD307" s="144"/>
      <c r="AE307" s="144"/>
    </row>
    <row r="308" spans="1:31" x14ac:dyDescent="0.35">
      <c r="A308" s="234" t="s">
        <v>586</v>
      </c>
      <c r="B308" s="58" t="s">
        <v>441</v>
      </c>
      <c r="C308" s="59" t="s">
        <v>571</v>
      </c>
      <c r="D308" s="179" t="s">
        <v>587</v>
      </c>
      <c r="E308" s="151"/>
      <c r="F308" s="190">
        <v>2463</v>
      </c>
      <c r="G308" s="65">
        <f t="shared" si="14"/>
        <v>2463</v>
      </c>
      <c r="H308" s="53">
        <f t="shared" si="15"/>
        <v>0</v>
      </c>
      <c r="I308" s="52">
        <f t="shared" si="16"/>
        <v>0</v>
      </c>
      <c r="J308" s="181"/>
      <c r="K308" s="92"/>
      <c r="M308" s="106"/>
      <c r="N308" s="91"/>
      <c r="P308" s="118"/>
      <c r="Q308" s="119"/>
      <c r="R308" s="113"/>
      <c r="S308" s="91"/>
      <c r="T308" s="132"/>
      <c r="U308" s="40"/>
      <c r="V308" s="137" t="s">
        <v>62</v>
      </c>
      <c r="W308" s="138" t="s">
        <v>62</v>
      </c>
      <c r="X308" s="138" t="s">
        <v>62</v>
      </c>
      <c r="Y308" s="138" t="s">
        <v>62</v>
      </c>
      <c r="Z308" s="225" t="s">
        <v>62</v>
      </c>
      <c r="AA308" s="227" t="s">
        <v>62</v>
      </c>
      <c r="AC308" s="91"/>
      <c r="AD308" s="144"/>
      <c r="AE308" s="144"/>
    </row>
    <row r="309" spans="1:31" x14ac:dyDescent="0.35">
      <c r="A309" s="234" t="s">
        <v>84</v>
      </c>
      <c r="B309" s="58" t="s">
        <v>428</v>
      </c>
      <c r="C309" s="59" t="s">
        <v>571</v>
      </c>
      <c r="D309" s="179" t="s">
        <v>588</v>
      </c>
      <c r="E309" s="151"/>
      <c r="F309" s="190">
        <v>2529</v>
      </c>
      <c r="G309" s="65">
        <f t="shared" ref="G309:G316" si="17">(F309-F309*$E$12)</f>
        <v>2529</v>
      </c>
      <c r="H309" s="53">
        <f t="shared" si="15"/>
        <v>0</v>
      </c>
      <c r="I309" s="52">
        <f t="shared" si="16"/>
        <v>0</v>
      </c>
      <c r="J309" s="181"/>
      <c r="K309" s="92"/>
      <c r="M309" s="106"/>
      <c r="N309" s="91"/>
      <c r="P309" s="118"/>
      <c r="Q309" s="119"/>
      <c r="R309" s="113"/>
      <c r="S309" s="91"/>
      <c r="T309" s="132"/>
      <c r="U309" s="40"/>
      <c r="V309" s="137" t="s">
        <v>62</v>
      </c>
      <c r="W309" s="138" t="s">
        <v>62</v>
      </c>
      <c r="X309" s="138" t="s">
        <v>62</v>
      </c>
      <c r="Y309" s="138" t="s">
        <v>62</v>
      </c>
      <c r="Z309" s="225" t="s">
        <v>62</v>
      </c>
      <c r="AA309" s="227" t="s">
        <v>62</v>
      </c>
      <c r="AC309" s="91"/>
      <c r="AD309" s="144"/>
      <c r="AE309" s="144"/>
    </row>
    <row r="310" spans="1:31" x14ac:dyDescent="0.35">
      <c r="A310" s="234" t="s">
        <v>87</v>
      </c>
      <c r="B310" s="58" t="s">
        <v>444</v>
      </c>
      <c r="C310" s="59" t="s">
        <v>571</v>
      </c>
      <c r="D310" s="179" t="s">
        <v>589</v>
      </c>
      <c r="E310" s="151"/>
      <c r="F310" s="190">
        <v>2666</v>
      </c>
      <c r="G310" s="65">
        <f t="shared" si="17"/>
        <v>2666</v>
      </c>
      <c r="H310" s="53">
        <f t="shared" si="15"/>
        <v>0</v>
      </c>
      <c r="I310" s="52">
        <f t="shared" si="16"/>
        <v>0</v>
      </c>
      <c r="J310" s="181"/>
      <c r="K310" s="92"/>
      <c r="M310" s="106"/>
      <c r="N310" s="91"/>
      <c r="P310" s="118"/>
      <c r="Q310" s="119"/>
      <c r="R310" s="113"/>
      <c r="S310" s="91"/>
      <c r="T310" s="132"/>
      <c r="U310" s="40"/>
      <c r="V310" s="137" t="s">
        <v>62</v>
      </c>
      <c r="W310" s="138" t="s">
        <v>62</v>
      </c>
      <c r="X310" s="138" t="s">
        <v>62</v>
      </c>
      <c r="Y310" s="138" t="s">
        <v>62</v>
      </c>
      <c r="Z310" s="225" t="s">
        <v>62</v>
      </c>
      <c r="AA310" s="227" t="s">
        <v>62</v>
      </c>
      <c r="AC310" s="91"/>
      <c r="AD310" s="144"/>
      <c r="AE310" s="144"/>
    </row>
    <row r="311" spans="1:31" x14ac:dyDescent="0.35">
      <c r="A311" s="234" t="s">
        <v>451</v>
      </c>
      <c r="B311" s="58" t="s">
        <v>447</v>
      </c>
      <c r="C311" s="59" t="s">
        <v>571</v>
      </c>
      <c r="D311" s="179" t="s">
        <v>590</v>
      </c>
      <c r="E311" s="151"/>
      <c r="F311" s="190">
        <v>2674</v>
      </c>
      <c r="G311" s="65">
        <f t="shared" si="17"/>
        <v>2674</v>
      </c>
      <c r="H311" s="53">
        <f t="shared" si="15"/>
        <v>0</v>
      </c>
      <c r="I311" s="52">
        <f t="shared" si="16"/>
        <v>0</v>
      </c>
      <c r="J311" s="181"/>
      <c r="K311" s="92"/>
      <c r="M311" s="106"/>
      <c r="N311" s="91"/>
      <c r="P311" s="118"/>
      <c r="Q311" s="119"/>
      <c r="R311" s="113"/>
      <c r="S311" s="91"/>
      <c r="T311" s="132"/>
      <c r="U311" s="40"/>
      <c r="V311" s="137" t="s">
        <v>62</v>
      </c>
      <c r="W311" s="138" t="s">
        <v>62</v>
      </c>
      <c r="X311" s="138" t="s">
        <v>62</v>
      </c>
      <c r="Y311" s="138" t="s">
        <v>62</v>
      </c>
      <c r="Z311" s="225" t="s">
        <v>62</v>
      </c>
      <c r="AA311" s="227" t="s">
        <v>62</v>
      </c>
      <c r="AC311" s="91"/>
      <c r="AD311" s="144"/>
      <c r="AE311" s="144"/>
    </row>
    <row r="312" spans="1:31" x14ac:dyDescent="0.35">
      <c r="A312" s="234" t="s">
        <v>453</v>
      </c>
      <c r="B312" s="58" t="s">
        <v>438</v>
      </c>
      <c r="C312" s="59" t="s">
        <v>571</v>
      </c>
      <c r="D312" s="179" t="s">
        <v>591</v>
      </c>
      <c r="E312" s="151"/>
      <c r="F312" s="190">
        <v>3065</v>
      </c>
      <c r="G312" s="65">
        <f t="shared" si="17"/>
        <v>3065</v>
      </c>
      <c r="H312" s="53">
        <f t="shared" si="15"/>
        <v>0</v>
      </c>
      <c r="I312" s="52">
        <f t="shared" si="16"/>
        <v>0</v>
      </c>
      <c r="J312" s="181"/>
      <c r="K312" s="92"/>
      <c r="M312" s="106"/>
      <c r="N312" s="91"/>
      <c r="P312" s="118"/>
      <c r="Q312" s="119"/>
      <c r="R312" s="113"/>
      <c r="S312" s="91"/>
      <c r="T312" s="132"/>
      <c r="U312" s="40"/>
      <c r="V312" s="137" t="s">
        <v>62</v>
      </c>
      <c r="W312" s="138" t="s">
        <v>62</v>
      </c>
      <c r="X312" s="138" t="s">
        <v>62</v>
      </c>
      <c r="Y312" s="138" t="s">
        <v>62</v>
      </c>
      <c r="Z312" s="225" t="s">
        <v>62</v>
      </c>
      <c r="AA312" s="227" t="s">
        <v>62</v>
      </c>
      <c r="AC312" s="91"/>
      <c r="AD312" s="144"/>
      <c r="AE312" s="144"/>
    </row>
    <row r="313" spans="1:31" x14ac:dyDescent="0.35">
      <c r="A313" s="234" t="s">
        <v>122</v>
      </c>
      <c r="B313" s="58" t="s">
        <v>592</v>
      </c>
      <c r="C313" s="59" t="s">
        <v>571</v>
      </c>
      <c r="D313" s="179" t="s">
        <v>593</v>
      </c>
      <c r="E313" s="151"/>
      <c r="F313" s="190">
        <v>3080</v>
      </c>
      <c r="G313" s="65">
        <f t="shared" si="17"/>
        <v>3080</v>
      </c>
      <c r="H313" s="53">
        <f t="shared" si="15"/>
        <v>0</v>
      </c>
      <c r="I313" s="52">
        <f t="shared" si="16"/>
        <v>0</v>
      </c>
      <c r="J313" s="181"/>
      <c r="K313" s="92"/>
      <c r="M313" s="106"/>
      <c r="N313" s="91"/>
      <c r="P313" s="118"/>
      <c r="Q313" s="119"/>
      <c r="R313" s="113"/>
      <c r="S313" s="91"/>
      <c r="T313" s="132"/>
      <c r="U313" s="40"/>
      <c r="V313" s="137" t="s">
        <v>62</v>
      </c>
      <c r="W313" s="138" t="s">
        <v>62</v>
      </c>
      <c r="X313" s="138" t="s">
        <v>62</v>
      </c>
      <c r="Y313" s="138" t="s">
        <v>62</v>
      </c>
      <c r="Z313" s="225" t="s">
        <v>62</v>
      </c>
      <c r="AA313" s="227" t="s">
        <v>62</v>
      </c>
      <c r="AC313" s="91"/>
      <c r="AD313" s="144"/>
      <c r="AE313" s="144"/>
    </row>
    <row r="314" spans="1:31" x14ac:dyDescent="0.35">
      <c r="A314" s="234" t="s">
        <v>127</v>
      </c>
      <c r="B314" s="58" t="s">
        <v>444</v>
      </c>
      <c r="C314" s="59" t="s">
        <v>571</v>
      </c>
      <c r="D314" s="179" t="s">
        <v>594</v>
      </c>
      <c r="E314" s="151"/>
      <c r="F314" s="190">
        <v>3270</v>
      </c>
      <c r="G314" s="65">
        <f t="shared" si="17"/>
        <v>3270</v>
      </c>
      <c r="H314" s="53">
        <f t="shared" si="15"/>
        <v>0</v>
      </c>
      <c r="I314" s="52">
        <f t="shared" si="16"/>
        <v>0</v>
      </c>
      <c r="J314" s="181"/>
      <c r="K314" s="92"/>
      <c r="M314" s="106"/>
      <c r="N314" s="91"/>
      <c r="P314" s="118"/>
      <c r="Q314" s="119"/>
      <c r="R314" s="113"/>
      <c r="S314" s="91"/>
      <c r="T314" s="132"/>
      <c r="U314" s="40"/>
      <c r="V314" s="137" t="s">
        <v>62</v>
      </c>
      <c r="W314" s="138" t="s">
        <v>62</v>
      </c>
      <c r="X314" s="138" t="s">
        <v>62</v>
      </c>
      <c r="Y314" s="138" t="s">
        <v>62</v>
      </c>
      <c r="Z314" s="225" t="s">
        <v>62</v>
      </c>
      <c r="AA314" s="227" t="s">
        <v>62</v>
      </c>
      <c r="AC314" s="91"/>
      <c r="AD314" s="144"/>
      <c r="AE314" s="144"/>
    </row>
    <row r="315" spans="1:31" x14ac:dyDescent="0.35">
      <c r="A315" s="234" t="s">
        <v>132</v>
      </c>
      <c r="B315" s="58" t="s">
        <v>456</v>
      </c>
      <c r="C315" s="59" t="s">
        <v>571</v>
      </c>
      <c r="D315" s="179" t="s">
        <v>595</v>
      </c>
      <c r="E315" s="151"/>
      <c r="F315" s="190">
        <v>3275</v>
      </c>
      <c r="G315" s="65">
        <f t="shared" si="17"/>
        <v>3275</v>
      </c>
      <c r="H315" s="53">
        <f t="shared" si="15"/>
        <v>0</v>
      </c>
      <c r="I315" s="52">
        <f t="shared" si="16"/>
        <v>0</v>
      </c>
      <c r="J315" s="181"/>
      <c r="K315" s="92"/>
      <c r="M315" s="106"/>
      <c r="N315" s="91"/>
      <c r="P315" s="118"/>
      <c r="Q315" s="119"/>
      <c r="R315" s="113"/>
      <c r="S315" s="91"/>
      <c r="T315" s="132"/>
      <c r="U315" s="40"/>
      <c r="V315" s="137" t="s">
        <v>62</v>
      </c>
      <c r="W315" s="138" t="s">
        <v>62</v>
      </c>
      <c r="X315" s="138" t="s">
        <v>62</v>
      </c>
      <c r="Y315" s="138" t="s">
        <v>62</v>
      </c>
      <c r="Z315" s="225" t="s">
        <v>62</v>
      </c>
      <c r="AA315" s="227" t="s">
        <v>62</v>
      </c>
      <c r="AC315" s="91"/>
      <c r="AD315" s="144"/>
      <c r="AE315" s="144"/>
    </row>
    <row r="316" spans="1:31" ht="15" thickBot="1" x14ac:dyDescent="0.4">
      <c r="A316" s="235" t="s">
        <v>184</v>
      </c>
      <c r="B316" s="60" t="s">
        <v>444</v>
      </c>
      <c r="C316" s="242" t="s">
        <v>571</v>
      </c>
      <c r="D316" s="243" t="s">
        <v>596</v>
      </c>
      <c r="E316" s="150"/>
      <c r="F316" s="244">
        <v>3397</v>
      </c>
      <c r="G316" s="245">
        <f t="shared" si="17"/>
        <v>3397</v>
      </c>
      <c r="H316" s="246">
        <f t="shared" si="15"/>
        <v>0</v>
      </c>
      <c r="I316" s="247">
        <f t="shared" si="16"/>
        <v>0</v>
      </c>
      <c r="J316" s="181"/>
      <c r="K316" s="92"/>
      <c r="M316" s="106"/>
      <c r="N316" s="91"/>
      <c r="P316" s="118"/>
      <c r="Q316" s="119"/>
      <c r="R316" s="113"/>
      <c r="S316" s="91"/>
      <c r="T316" s="132"/>
      <c r="U316" s="40"/>
      <c r="V316" s="137" t="s">
        <v>62</v>
      </c>
      <c r="W316" s="138" t="s">
        <v>62</v>
      </c>
      <c r="X316" s="138" t="s">
        <v>62</v>
      </c>
      <c r="Y316" s="138" t="s">
        <v>62</v>
      </c>
      <c r="Z316" s="225" t="s">
        <v>62</v>
      </c>
      <c r="AA316" s="227" t="s">
        <v>62</v>
      </c>
      <c r="AC316" s="91"/>
      <c r="AD316" s="144"/>
      <c r="AE316" s="144"/>
    </row>
    <row r="318" spans="1:31" ht="15" thickBot="1" x14ac:dyDescent="0.4">
      <c r="A318" s="120" t="s">
        <v>597</v>
      </c>
      <c r="E318" s="83">
        <f>SUM(E17:E316)</f>
        <v>0</v>
      </c>
      <c r="F318" s="82"/>
      <c r="G318" s="82"/>
      <c r="H318" s="192">
        <f>SUM(H17:H316)</f>
        <v>0</v>
      </c>
      <c r="I318" s="192">
        <f>SUM(I17:I316)</f>
        <v>0</v>
      </c>
    </row>
    <row r="319" spans="1:31" ht="15" thickTop="1" x14ac:dyDescent="0.35"/>
  </sheetData>
  <sheetProtection algorithmName="SHA-512" hashValue="x/7C9TWIGClDlCZmvhEvTwrm/s5+0dKy1eWCbTGEMqJzWyxHESS/glNfX+yUKXwELxnQaWZ4r1SNdCsrgYPBFQ==" saltValue="jAMXnCMOgjmdOh6ZqEkXpQ==" spinCount="100000" sheet="1" formatColumns="0" selectLockedCells="1" autoFilter="0"/>
  <protectedRanges>
    <protectedRange sqref="A7:C7 B8:C11 G9:G11 E7:I7 H8:I11" name="Range4"/>
    <protectedRange sqref="A4:I5" name="Range1"/>
    <protectedRange sqref="D10:D11 D8" name="Range4_1"/>
    <protectedRange sqref="E8:F8 E10:F11" name="Range4_1_1"/>
  </protectedRanges>
  <autoFilter ref="A15:I316" xr:uid="{00000000-0001-0000-0000-000000000000}"/>
  <mergeCells count="17">
    <mergeCell ref="A8:A11"/>
    <mergeCell ref="B3:C3"/>
    <mergeCell ref="E3:I3"/>
    <mergeCell ref="E4:I4"/>
    <mergeCell ref="G7:I7"/>
    <mergeCell ref="G6:I6"/>
    <mergeCell ref="E7:F7"/>
    <mergeCell ref="C6:D6"/>
    <mergeCell ref="C7:D7"/>
    <mergeCell ref="V12:AA12"/>
    <mergeCell ref="E8:F8"/>
    <mergeCell ref="B4:C4"/>
    <mergeCell ref="E10:F10"/>
    <mergeCell ref="J13:J14"/>
    <mergeCell ref="F12:G12"/>
    <mergeCell ref="H12:I12"/>
    <mergeCell ref="Z13:Z14"/>
  </mergeCells>
  <dataValidations count="1">
    <dataValidation type="date" allowBlank="1" showInputMessage="1" showErrorMessage="1" errorTitle="Kun datoformat (DD.MM.YYYY)" promptTitle="Kun datoformat (DD.MM.YYYY)" sqref="E10:F10" xr:uid="{77E4D79E-3645-47AC-841D-0DDB1B9EEBB3}">
      <formula1>45017</formula1>
      <formula2>55153</formula2>
    </dataValidation>
  </dataValidations>
  <pageMargins left="0" right="0" top="0.74803149606299213" bottom="0.74803149606299213" header="0.31496062992125984" footer="0.31496062992125984"/>
  <pageSetup paperSize="9" scale="69" fitToHeight="0" orientation="portrait" r:id="rId1"/>
  <headerFooter>
    <oddFooter>&amp;C_x000D_&amp;1#&amp;"Arial"&amp;8&amp;K000000 Internal</oddFooter>
  </headerFooter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gyldig oppføring" error="Velg en dato fra listen" promptTitle="Kun datoformat (DD:MM:YYYY)" prompt="Velg en dato fra listen" xr:uid="{370F6E3F-3866-4938-9CEA-DFD5E106DCD2}">
          <x14:formula1>
            <xm:f>Dato!$A$1:$A$14</xm:f>
          </x14:formula1>
          <xm:sqref>G7:I7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0"/>
  <sheetViews>
    <sheetView zoomScale="85" zoomScaleNormal="85" workbookViewId="0">
      <pane ySplit="11" topLeftCell="A12" activePane="bottomLeft" state="frozen"/>
      <selection pane="bottomLeft" activeCell="E20" sqref="E20"/>
    </sheetView>
  </sheetViews>
  <sheetFormatPr baseColWidth="10" defaultColWidth="101.7265625" defaultRowHeight="14.5" outlineLevelCol="1" x14ac:dyDescent="0.35"/>
  <cols>
    <col min="1" max="1" width="15.26953125" style="30" customWidth="1"/>
    <col min="2" max="2" width="9.453125" style="30" customWidth="1"/>
    <col min="3" max="3" width="26.26953125" style="30" customWidth="1"/>
    <col min="4" max="4" width="14.7265625" style="30" customWidth="1"/>
    <col min="5" max="5" width="10.1796875" style="30" customWidth="1"/>
    <col min="6" max="7" width="9.81640625" style="30" customWidth="1"/>
    <col min="8" max="8" width="11.7265625" style="30" customWidth="1"/>
    <col min="9" max="9" width="12.26953125" style="30" customWidth="1"/>
    <col min="10" max="10" width="10.26953125" style="70" hidden="1" customWidth="1"/>
    <col min="11" max="11" width="2.7265625" style="30" hidden="1" customWidth="1"/>
    <col min="12" max="12" width="27.26953125" style="30" hidden="1" customWidth="1"/>
    <col min="13" max="13" width="10.1796875" style="70" hidden="1" customWidth="1" outlineLevel="1"/>
    <col min="14" max="14" width="7.26953125" style="70" hidden="1" customWidth="1" outlineLevel="1"/>
    <col min="15" max="15" width="9.54296875" style="70" hidden="1" customWidth="1" outlineLevel="1"/>
    <col min="16" max="17" width="6.54296875" style="70" hidden="1" customWidth="1" outlineLevel="1"/>
    <col min="18" max="18" width="9.453125" style="30" hidden="1" customWidth="1" outlineLevel="1"/>
    <col min="19" max="19" width="27" style="30" bestFit="1" customWidth="1" collapsed="1"/>
    <col min="20" max="20" width="12.81640625" style="30" customWidth="1"/>
    <col min="21" max="21" width="11.453125" style="30" customWidth="1"/>
    <col min="22" max="22" width="14.453125" style="30" customWidth="1"/>
    <col min="23" max="23" width="11.7265625" style="30" customWidth="1"/>
    <col min="24" max="24" width="11.81640625" style="30" customWidth="1"/>
    <col min="25" max="16384" width="101.7265625" style="30"/>
  </cols>
  <sheetData>
    <row r="1" spans="1:23" ht="20" x14ac:dyDescent="0.4">
      <c r="A1" s="10" t="s">
        <v>0</v>
      </c>
      <c r="B1" s="11"/>
      <c r="C1" s="11"/>
      <c r="D1" s="11"/>
      <c r="E1" s="11"/>
      <c r="F1" s="12"/>
      <c r="G1" s="12"/>
      <c r="H1" s="13"/>
      <c r="I1" s="13"/>
    </row>
    <row r="2" spans="1:23" ht="15.5" x14ac:dyDescent="0.35">
      <c r="B2" s="16"/>
      <c r="C2" s="11"/>
      <c r="D2" s="11"/>
      <c r="E2" s="11"/>
      <c r="F2" s="12"/>
      <c r="G2" s="12"/>
      <c r="H2" s="13"/>
      <c r="I2" s="13"/>
      <c r="M2" s="171">
        <f>I4</f>
        <v>0</v>
      </c>
      <c r="N2" s="172">
        <f>I5</f>
        <v>0</v>
      </c>
      <c r="O2" s="173">
        <f>(100%-M2)*100</f>
        <v>100</v>
      </c>
      <c r="P2" s="173">
        <f>O2*N2</f>
        <v>0</v>
      </c>
      <c r="Q2" s="173"/>
      <c r="R2" s="171">
        <f>IFERROR((P2+L5)/100,0)</f>
        <v>0</v>
      </c>
      <c r="T2" s="61"/>
    </row>
    <row r="3" spans="1:23" ht="16" thickBot="1" x14ac:dyDescent="0.4">
      <c r="A3" s="15"/>
      <c r="B3" s="16"/>
      <c r="C3" s="11"/>
      <c r="D3" s="11"/>
      <c r="E3" s="11"/>
      <c r="F3" s="12"/>
      <c r="G3" s="12"/>
      <c r="H3" s="13"/>
      <c r="I3" s="13"/>
      <c r="M3" s="14"/>
      <c r="N3" s="14"/>
    </row>
    <row r="4" spans="1:23" s="14" customFormat="1" ht="15.5" x14ac:dyDescent="0.35">
      <c r="A4" s="36"/>
      <c r="B4" s="34"/>
      <c r="C4" s="215" t="s">
        <v>598</v>
      </c>
      <c r="D4" s="251"/>
      <c r="E4" s="252"/>
      <c r="F4" s="253"/>
      <c r="G4" s="165" t="s">
        <v>599</v>
      </c>
      <c r="H4" s="166"/>
      <c r="I4" s="167"/>
      <c r="J4" s="71"/>
      <c r="L4" s="91" t="str">
        <f>IF(I4="","","ZDME")</f>
        <v/>
      </c>
      <c r="P4" s="71"/>
      <c r="Q4" s="71"/>
    </row>
    <row r="5" spans="1:23" s="14" customFormat="1" ht="15" customHeight="1" x14ac:dyDescent="0.35">
      <c r="A5" s="36"/>
      <c r="B5" s="34"/>
      <c r="C5" s="37">
        <f>E69</f>
        <v>0</v>
      </c>
      <c r="D5" s="289"/>
      <c r="E5" s="290"/>
      <c r="F5" s="212"/>
      <c r="G5" s="214"/>
      <c r="H5" s="207"/>
      <c r="I5" s="208"/>
      <c r="J5" s="72"/>
      <c r="K5" s="111"/>
      <c r="L5" s="91" t="str">
        <f>IF(I4="","",I4*100)</f>
        <v/>
      </c>
      <c r="P5" s="71"/>
      <c r="Q5" s="71"/>
      <c r="T5" s="61"/>
      <c r="V5" s="61"/>
    </row>
    <row r="6" spans="1:23" s="14" customFormat="1" ht="15" customHeight="1" thickBot="1" x14ac:dyDescent="0.4">
      <c r="A6" s="36"/>
      <c r="B6" s="34"/>
      <c r="C6" s="37"/>
      <c r="D6" s="289"/>
      <c r="E6" s="290"/>
      <c r="F6" s="212"/>
      <c r="G6" s="206"/>
      <c r="H6" s="207"/>
      <c r="I6" s="208"/>
      <c r="J6" s="72"/>
      <c r="K6" s="111"/>
      <c r="L6" s="91"/>
      <c r="P6" s="71"/>
      <c r="Q6" s="71"/>
      <c r="T6" s="61"/>
      <c r="V6" s="61"/>
    </row>
    <row r="7" spans="1:23" s="14" customFormat="1" ht="16" thickBot="1" x14ac:dyDescent="0.4">
      <c r="A7" s="36"/>
      <c r="B7" s="34"/>
      <c r="C7" s="184"/>
      <c r="D7" s="291"/>
      <c r="E7" s="292"/>
      <c r="F7" s="213"/>
      <c r="G7" s="209" t="s">
        <v>600</v>
      </c>
      <c r="H7" s="210"/>
      <c r="I7" s="211">
        <f>1-((1-I4)*(1-I5))</f>
        <v>0</v>
      </c>
      <c r="J7" s="72"/>
      <c r="K7" s="111"/>
      <c r="L7" s="91"/>
      <c r="P7" s="71"/>
      <c r="Q7" s="71"/>
    </row>
    <row r="8" spans="1:23" ht="15" thickBot="1" x14ac:dyDescent="0.4">
      <c r="A8" s="19"/>
      <c r="B8" s="20"/>
      <c r="C8" s="21"/>
      <c r="D8" s="149"/>
      <c r="E8" s="26"/>
      <c r="F8" s="264" t="s">
        <v>18</v>
      </c>
      <c r="G8" s="263"/>
      <c r="H8" s="264" t="s">
        <v>19</v>
      </c>
      <c r="I8" s="263"/>
      <c r="K8" s="111"/>
      <c r="M8" s="284" t="s">
        <v>20</v>
      </c>
      <c r="N8" s="285"/>
      <c r="O8" s="285"/>
      <c r="P8" s="285"/>
      <c r="Q8" s="285"/>
      <c r="R8" s="286"/>
    </row>
    <row r="9" spans="1:23" x14ac:dyDescent="0.35">
      <c r="A9" s="22" t="s">
        <v>32</v>
      </c>
      <c r="B9" s="23" t="s">
        <v>33</v>
      </c>
      <c r="C9" s="24" t="s">
        <v>34</v>
      </c>
      <c r="D9" s="25" t="s">
        <v>35</v>
      </c>
      <c r="E9" s="26" t="s">
        <v>601</v>
      </c>
      <c r="F9" s="27" t="s">
        <v>22</v>
      </c>
      <c r="G9" s="28" t="s">
        <v>23</v>
      </c>
      <c r="H9" s="27" t="s">
        <v>22</v>
      </c>
      <c r="I9" s="28" t="s">
        <v>24</v>
      </c>
      <c r="J9" s="287" t="s">
        <v>25</v>
      </c>
      <c r="K9" s="111"/>
      <c r="M9" s="124" t="s">
        <v>26</v>
      </c>
      <c r="N9" s="124" t="s">
        <v>27</v>
      </c>
      <c r="O9" s="124" t="s">
        <v>28</v>
      </c>
      <c r="P9" s="124" t="s">
        <v>29</v>
      </c>
      <c r="Q9" s="293" t="s">
        <v>30</v>
      </c>
      <c r="R9" s="220" t="s">
        <v>31</v>
      </c>
    </row>
    <row r="10" spans="1:23" ht="15" thickBot="1" x14ac:dyDescent="0.4">
      <c r="A10" s="73"/>
      <c r="B10" s="74"/>
      <c r="C10" s="75"/>
      <c r="D10" s="76"/>
      <c r="E10" s="77" t="s">
        <v>602</v>
      </c>
      <c r="F10" s="48" t="s">
        <v>37</v>
      </c>
      <c r="G10" s="49" t="s">
        <v>37</v>
      </c>
      <c r="H10" s="48" t="s">
        <v>37</v>
      </c>
      <c r="I10" s="49" t="s">
        <v>37</v>
      </c>
      <c r="J10" s="288"/>
      <c r="K10" s="111"/>
      <c r="M10" s="48" t="s">
        <v>38</v>
      </c>
      <c r="N10" s="48" t="s">
        <v>39</v>
      </c>
      <c r="O10" s="48" t="s">
        <v>40</v>
      </c>
      <c r="P10" s="48" t="s">
        <v>41</v>
      </c>
      <c r="Q10" s="294"/>
      <c r="R10" s="221" t="s">
        <v>39</v>
      </c>
    </row>
    <row r="11" spans="1:23" ht="15" thickBot="1" x14ac:dyDescent="0.4">
      <c r="A11" s="130"/>
      <c r="B11" s="130"/>
      <c r="C11" s="142"/>
      <c r="D11" s="142"/>
      <c r="E11" s="130"/>
      <c r="F11" s="130"/>
      <c r="G11" s="130"/>
      <c r="H11" s="130"/>
      <c r="I11" s="130"/>
      <c r="J11" s="140"/>
      <c r="K11" s="111"/>
      <c r="M11" s="108"/>
      <c r="N11" s="108"/>
      <c r="O11" s="108"/>
      <c r="P11" s="108"/>
      <c r="Q11" s="108"/>
      <c r="R11" s="143"/>
    </row>
    <row r="12" spans="1:23" ht="15.5" x14ac:dyDescent="0.35">
      <c r="A12" s="232" t="s">
        <v>42</v>
      </c>
      <c r="B12" s="232"/>
      <c r="C12" s="232"/>
      <c r="D12" s="232"/>
      <c r="E12" s="232"/>
      <c r="F12" s="232"/>
      <c r="G12" s="232"/>
      <c r="H12" s="232"/>
      <c r="I12" s="232"/>
    </row>
    <row r="13" spans="1:23" x14ac:dyDescent="0.35">
      <c r="A13" s="234" t="s">
        <v>87</v>
      </c>
      <c r="B13" s="58" t="s">
        <v>88</v>
      </c>
      <c r="C13" s="46" t="s">
        <v>603</v>
      </c>
      <c r="D13" s="98" t="s">
        <v>604</v>
      </c>
      <c r="E13" s="151"/>
      <c r="F13" s="186">
        <v>1513</v>
      </c>
      <c r="G13" s="95">
        <f t="shared" ref="G13:G67" si="0">F13-(F13*$I$7)</f>
        <v>1513</v>
      </c>
      <c r="H13" s="105">
        <f t="shared" ref="H13:H67" si="1">E13*F13</f>
        <v>0</v>
      </c>
      <c r="I13" s="44">
        <f t="shared" ref="I13:I67" si="2">E13*G13</f>
        <v>0</v>
      </c>
      <c r="J13" s="134"/>
      <c r="K13" s="118"/>
      <c r="L13" s="61"/>
      <c r="M13" s="127" t="s">
        <v>47</v>
      </c>
      <c r="N13" s="58" t="s">
        <v>48</v>
      </c>
      <c r="O13" s="125" t="s">
        <v>49</v>
      </c>
      <c r="P13" s="58">
        <v>72</v>
      </c>
      <c r="Q13" s="58" t="s">
        <v>50</v>
      </c>
      <c r="R13" s="228" t="s">
        <v>50</v>
      </c>
      <c r="T13" s="102"/>
      <c r="U13" s="144"/>
      <c r="V13" s="144"/>
      <c r="W13" s="144"/>
    </row>
    <row r="14" spans="1:23" x14ac:dyDescent="0.35">
      <c r="A14" s="234" t="s">
        <v>96</v>
      </c>
      <c r="B14" s="58" t="s">
        <v>97</v>
      </c>
      <c r="C14" s="46" t="s">
        <v>603</v>
      </c>
      <c r="D14" s="98" t="s">
        <v>605</v>
      </c>
      <c r="E14" s="151"/>
      <c r="F14" s="186">
        <v>2169</v>
      </c>
      <c r="G14" s="95">
        <f t="shared" si="0"/>
        <v>2169</v>
      </c>
      <c r="H14" s="105">
        <f t="shared" si="1"/>
        <v>0</v>
      </c>
      <c r="I14" s="44">
        <f t="shared" si="2"/>
        <v>0</v>
      </c>
      <c r="J14" s="134"/>
      <c r="K14" s="118"/>
      <c r="L14" s="61"/>
      <c r="M14" s="127" t="s">
        <v>47</v>
      </c>
      <c r="N14" s="58" t="s">
        <v>48</v>
      </c>
      <c r="O14" s="125" t="s">
        <v>49</v>
      </c>
      <c r="P14" s="58">
        <v>72</v>
      </c>
      <c r="Q14" s="58" t="s">
        <v>50</v>
      </c>
      <c r="R14" s="228" t="s">
        <v>50</v>
      </c>
      <c r="T14" s="102"/>
      <c r="U14" s="144"/>
      <c r="V14" s="144"/>
      <c r="W14" s="144"/>
    </row>
    <row r="15" spans="1:23" x14ac:dyDescent="0.35">
      <c r="A15" s="234" t="s">
        <v>99</v>
      </c>
      <c r="B15" s="58" t="s">
        <v>133</v>
      </c>
      <c r="C15" s="46" t="s">
        <v>603</v>
      </c>
      <c r="D15" s="98" t="s">
        <v>606</v>
      </c>
      <c r="E15" s="151"/>
      <c r="F15" s="186">
        <v>2301</v>
      </c>
      <c r="G15" s="95">
        <f t="shared" si="0"/>
        <v>2301</v>
      </c>
      <c r="H15" s="105">
        <f t="shared" si="1"/>
        <v>0</v>
      </c>
      <c r="I15" s="44">
        <f t="shared" si="2"/>
        <v>0</v>
      </c>
      <c r="J15" s="134"/>
      <c r="K15" s="118"/>
      <c r="L15" s="61"/>
      <c r="M15" s="127" t="s">
        <v>47</v>
      </c>
      <c r="N15" s="58" t="s">
        <v>48</v>
      </c>
      <c r="O15" s="125" t="s">
        <v>49</v>
      </c>
      <c r="P15" s="58">
        <v>72</v>
      </c>
      <c r="Q15" s="58" t="s">
        <v>50</v>
      </c>
      <c r="R15" s="228" t="s">
        <v>50</v>
      </c>
      <c r="T15" s="102"/>
      <c r="U15" s="144"/>
      <c r="V15" s="144"/>
      <c r="W15" s="144"/>
    </row>
    <row r="16" spans="1:23" x14ac:dyDescent="0.35">
      <c r="A16" s="234" t="s">
        <v>107</v>
      </c>
      <c r="B16" s="58" t="s">
        <v>55</v>
      </c>
      <c r="C16" s="46" t="s">
        <v>603</v>
      </c>
      <c r="D16" s="98" t="s">
        <v>607</v>
      </c>
      <c r="E16" s="151"/>
      <c r="F16" s="186">
        <v>2660</v>
      </c>
      <c r="G16" s="95">
        <f t="shared" si="0"/>
        <v>2660</v>
      </c>
      <c r="H16" s="105">
        <f t="shared" si="1"/>
        <v>0</v>
      </c>
      <c r="I16" s="44">
        <f t="shared" si="2"/>
        <v>0</v>
      </c>
      <c r="J16" s="134"/>
      <c r="K16" s="118"/>
      <c r="L16" s="61"/>
      <c r="M16" s="127" t="s">
        <v>62</v>
      </c>
      <c r="N16" s="58" t="s">
        <v>62</v>
      </c>
      <c r="O16" s="125" t="s">
        <v>62</v>
      </c>
      <c r="P16" s="58" t="s">
        <v>62</v>
      </c>
      <c r="Q16" s="58" t="s">
        <v>62</v>
      </c>
      <c r="R16" s="228" t="s">
        <v>62</v>
      </c>
      <c r="T16" s="102"/>
      <c r="U16" s="144"/>
      <c r="V16" s="144"/>
      <c r="W16" s="144"/>
    </row>
    <row r="17" spans="1:23" x14ac:dyDescent="0.35">
      <c r="A17" s="234" t="s">
        <v>119</v>
      </c>
      <c r="B17" s="58" t="s">
        <v>120</v>
      </c>
      <c r="C17" s="46" t="s">
        <v>603</v>
      </c>
      <c r="D17" s="98" t="s">
        <v>608</v>
      </c>
      <c r="E17" s="151"/>
      <c r="F17" s="186">
        <v>1496</v>
      </c>
      <c r="G17" s="95">
        <f t="shared" si="0"/>
        <v>1496</v>
      </c>
      <c r="H17" s="105">
        <f t="shared" si="1"/>
        <v>0</v>
      </c>
      <c r="I17" s="44">
        <f t="shared" si="2"/>
        <v>0</v>
      </c>
      <c r="J17" s="134"/>
      <c r="K17" s="118"/>
      <c r="L17" s="61"/>
      <c r="M17" s="127" t="s">
        <v>47</v>
      </c>
      <c r="N17" s="58" t="s">
        <v>48</v>
      </c>
      <c r="O17" s="125" t="s">
        <v>49</v>
      </c>
      <c r="P17" s="58">
        <v>72</v>
      </c>
      <c r="Q17" s="58" t="s">
        <v>50</v>
      </c>
      <c r="R17" s="228" t="s">
        <v>50</v>
      </c>
      <c r="T17" s="102"/>
      <c r="U17" s="144"/>
      <c r="V17" s="144"/>
      <c r="W17" s="144"/>
    </row>
    <row r="18" spans="1:23" x14ac:dyDescent="0.35">
      <c r="A18" s="234" t="s">
        <v>124</v>
      </c>
      <c r="B18" s="58" t="s">
        <v>125</v>
      </c>
      <c r="C18" s="46" t="s">
        <v>603</v>
      </c>
      <c r="D18" s="98" t="s">
        <v>609</v>
      </c>
      <c r="E18" s="151"/>
      <c r="F18" s="186">
        <v>1505</v>
      </c>
      <c r="G18" s="95">
        <f t="shared" si="0"/>
        <v>1505</v>
      </c>
      <c r="H18" s="105">
        <f t="shared" si="1"/>
        <v>0</v>
      </c>
      <c r="I18" s="44">
        <f t="shared" si="2"/>
        <v>0</v>
      </c>
      <c r="J18" s="134"/>
      <c r="K18" s="118"/>
      <c r="L18" s="61"/>
      <c r="M18" s="127" t="s">
        <v>47</v>
      </c>
      <c r="N18" s="58" t="s">
        <v>48</v>
      </c>
      <c r="O18" s="125" t="s">
        <v>49</v>
      </c>
      <c r="P18" s="58">
        <v>72</v>
      </c>
      <c r="Q18" s="58" t="s">
        <v>50</v>
      </c>
      <c r="R18" s="228" t="s">
        <v>50</v>
      </c>
      <c r="T18" s="102"/>
      <c r="U18" s="144"/>
      <c r="V18" s="144"/>
      <c r="W18" s="144"/>
    </row>
    <row r="19" spans="1:23" x14ac:dyDescent="0.35">
      <c r="A19" s="234" t="s">
        <v>127</v>
      </c>
      <c r="B19" s="58" t="s">
        <v>44</v>
      </c>
      <c r="C19" s="46" t="s">
        <v>603</v>
      </c>
      <c r="D19" s="98" t="s">
        <v>610</v>
      </c>
      <c r="E19" s="151"/>
      <c r="F19" s="186">
        <v>2012</v>
      </c>
      <c r="G19" s="95">
        <f t="shared" si="0"/>
        <v>2012</v>
      </c>
      <c r="H19" s="105">
        <f t="shared" si="1"/>
        <v>0</v>
      </c>
      <c r="I19" s="44">
        <f t="shared" si="2"/>
        <v>0</v>
      </c>
      <c r="J19" s="134"/>
      <c r="K19" s="118"/>
      <c r="L19" s="61"/>
      <c r="M19" s="127" t="s">
        <v>47</v>
      </c>
      <c r="N19" s="58" t="s">
        <v>48</v>
      </c>
      <c r="O19" s="125" t="s">
        <v>49</v>
      </c>
      <c r="P19" s="58">
        <v>72</v>
      </c>
      <c r="Q19" s="58" t="s">
        <v>50</v>
      </c>
      <c r="R19" s="228" t="s">
        <v>50</v>
      </c>
      <c r="T19" s="102"/>
      <c r="U19" s="144"/>
      <c r="V19" s="144"/>
      <c r="W19" s="144"/>
    </row>
    <row r="20" spans="1:23" x14ac:dyDescent="0.35">
      <c r="A20" s="234" t="s">
        <v>129</v>
      </c>
      <c r="B20" s="58" t="s">
        <v>97</v>
      </c>
      <c r="C20" s="46" t="s">
        <v>603</v>
      </c>
      <c r="D20" s="98" t="s">
        <v>611</v>
      </c>
      <c r="E20" s="151"/>
      <c r="F20" s="186">
        <v>2261</v>
      </c>
      <c r="G20" s="95">
        <f t="shared" si="0"/>
        <v>2261</v>
      </c>
      <c r="H20" s="105">
        <f t="shared" si="1"/>
        <v>0</v>
      </c>
      <c r="I20" s="44">
        <f t="shared" si="2"/>
        <v>0</v>
      </c>
      <c r="J20" s="134"/>
      <c r="K20" s="118"/>
      <c r="L20" s="61"/>
      <c r="M20" s="127" t="s">
        <v>47</v>
      </c>
      <c r="N20" s="58" t="s">
        <v>48</v>
      </c>
      <c r="O20" s="125" t="s">
        <v>49</v>
      </c>
      <c r="P20" s="58">
        <v>72</v>
      </c>
      <c r="Q20" s="58" t="s">
        <v>50</v>
      </c>
      <c r="R20" s="228" t="s">
        <v>50</v>
      </c>
      <c r="T20" s="102"/>
      <c r="U20" s="144"/>
      <c r="V20" s="144"/>
      <c r="W20" s="144"/>
    </row>
    <row r="21" spans="1:23" x14ac:dyDescent="0.35">
      <c r="A21" s="234" t="s">
        <v>140</v>
      </c>
      <c r="B21" s="58" t="s">
        <v>198</v>
      </c>
      <c r="C21" s="46" t="s">
        <v>603</v>
      </c>
      <c r="D21" s="98" t="s">
        <v>612</v>
      </c>
      <c r="E21" s="151"/>
      <c r="F21" s="186">
        <v>2393</v>
      </c>
      <c r="G21" s="95">
        <f t="shared" si="0"/>
        <v>2393</v>
      </c>
      <c r="H21" s="105">
        <f t="shared" si="1"/>
        <v>0</v>
      </c>
      <c r="I21" s="44">
        <f t="shared" si="2"/>
        <v>0</v>
      </c>
      <c r="J21" s="134"/>
      <c r="K21" s="118"/>
      <c r="L21" s="61"/>
      <c r="M21" s="127" t="s">
        <v>47</v>
      </c>
      <c r="N21" s="58" t="s">
        <v>48</v>
      </c>
      <c r="O21" s="125" t="s">
        <v>49</v>
      </c>
      <c r="P21" s="58">
        <v>72</v>
      </c>
      <c r="Q21" s="58" t="s">
        <v>50</v>
      </c>
      <c r="R21" s="228" t="s">
        <v>50</v>
      </c>
      <c r="T21" s="102"/>
      <c r="U21" s="144"/>
      <c r="V21" s="144"/>
      <c r="W21" s="144"/>
    </row>
    <row r="22" spans="1:23" x14ac:dyDescent="0.35">
      <c r="A22" s="234" t="s">
        <v>143</v>
      </c>
      <c r="B22" s="58" t="s">
        <v>144</v>
      </c>
      <c r="C22" s="46" t="s">
        <v>603</v>
      </c>
      <c r="D22" s="98" t="s">
        <v>613</v>
      </c>
      <c r="E22" s="151"/>
      <c r="F22" s="186">
        <v>2248</v>
      </c>
      <c r="G22" s="95">
        <f t="shared" si="0"/>
        <v>2248</v>
      </c>
      <c r="H22" s="105">
        <f t="shared" si="1"/>
        <v>0</v>
      </c>
      <c r="I22" s="44">
        <f t="shared" si="2"/>
        <v>0</v>
      </c>
      <c r="J22" s="134"/>
      <c r="K22" s="118"/>
      <c r="L22" s="61"/>
      <c r="M22" s="127" t="s">
        <v>47</v>
      </c>
      <c r="N22" s="58" t="s">
        <v>48</v>
      </c>
      <c r="O22" s="125" t="s">
        <v>49</v>
      </c>
      <c r="P22" s="58">
        <v>72</v>
      </c>
      <c r="Q22" s="58" t="s">
        <v>50</v>
      </c>
      <c r="R22" s="228" t="s">
        <v>50</v>
      </c>
      <c r="T22" s="102"/>
      <c r="U22" s="144"/>
      <c r="V22" s="144"/>
      <c r="W22" s="144"/>
    </row>
    <row r="23" spans="1:23" x14ac:dyDescent="0.35">
      <c r="A23" s="234" t="s">
        <v>152</v>
      </c>
      <c r="B23" s="58" t="s">
        <v>153</v>
      </c>
      <c r="C23" s="46" t="s">
        <v>603</v>
      </c>
      <c r="D23" s="98" t="s">
        <v>614</v>
      </c>
      <c r="E23" s="151"/>
      <c r="F23" s="186">
        <v>2693</v>
      </c>
      <c r="G23" s="95">
        <f t="shared" si="0"/>
        <v>2693</v>
      </c>
      <c r="H23" s="105">
        <f t="shared" si="1"/>
        <v>0</v>
      </c>
      <c r="I23" s="44">
        <f t="shared" si="2"/>
        <v>0</v>
      </c>
      <c r="J23" s="134"/>
      <c r="K23" s="118"/>
      <c r="L23" s="61"/>
      <c r="M23" s="127" t="s">
        <v>62</v>
      </c>
      <c r="N23" s="58" t="s">
        <v>62</v>
      </c>
      <c r="O23" s="125" t="s">
        <v>62</v>
      </c>
      <c r="P23" s="58" t="s">
        <v>62</v>
      </c>
      <c r="Q23" s="58" t="s">
        <v>62</v>
      </c>
      <c r="R23" s="228" t="s">
        <v>62</v>
      </c>
      <c r="T23" s="102"/>
      <c r="U23" s="144"/>
      <c r="V23" s="144"/>
      <c r="W23" s="144"/>
    </row>
    <row r="24" spans="1:23" x14ac:dyDescent="0.35">
      <c r="A24" s="234" t="s">
        <v>170</v>
      </c>
      <c r="B24" s="58" t="s">
        <v>171</v>
      </c>
      <c r="C24" s="46" t="s">
        <v>603</v>
      </c>
      <c r="D24" s="98" t="s">
        <v>615</v>
      </c>
      <c r="E24" s="151"/>
      <c r="F24" s="186">
        <v>1494</v>
      </c>
      <c r="G24" s="95">
        <f t="shared" si="0"/>
        <v>1494</v>
      </c>
      <c r="H24" s="105">
        <f t="shared" si="1"/>
        <v>0</v>
      </c>
      <c r="I24" s="44">
        <f t="shared" si="2"/>
        <v>0</v>
      </c>
      <c r="J24" s="134"/>
      <c r="K24" s="118"/>
      <c r="L24" s="61"/>
      <c r="M24" s="127" t="s">
        <v>47</v>
      </c>
      <c r="N24" s="58" t="s">
        <v>48</v>
      </c>
      <c r="O24" s="125" t="s">
        <v>49</v>
      </c>
      <c r="P24" s="58">
        <v>72</v>
      </c>
      <c r="Q24" s="58" t="s">
        <v>50</v>
      </c>
      <c r="R24" s="228" t="s">
        <v>50</v>
      </c>
      <c r="T24" s="102"/>
      <c r="U24" s="144"/>
      <c r="V24" s="144"/>
      <c r="W24" s="144"/>
    </row>
    <row r="25" spans="1:23" x14ac:dyDescent="0.35">
      <c r="A25" s="234" t="s">
        <v>178</v>
      </c>
      <c r="B25" s="58" t="s">
        <v>79</v>
      </c>
      <c r="C25" s="46" t="s">
        <v>603</v>
      </c>
      <c r="D25" s="98" t="s">
        <v>616</v>
      </c>
      <c r="E25" s="151"/>
      <c r="F25" s="186">
        <v>1921</v>
      </c>
      <c r="G25" s="95">
        <f t="shared" si="0"/>
        <v>1921</v>
      </c>
      <c r="H25" s="105">
        <f t="shared" si="1"/>
        <v>0</v>
      </c>
      <c r="I25" s="44">
        <f t="shared" si="2"/>
        <v>0</v>
      </c>
      <c r="J25" s="134"/>
      <c r="K25" s="118"/>
      <c r="L25" s="61"/>
      <c r="M25" s="127" t="s">
        <v>62</v>
      </c>
      <c r="N25" s="58" t="s">
        <v>62</v>
      </c>
      <c r="O25" s="125" t="s">
        <v>62</v>
      </c>
      <c r="P25" s="58" t="s">
        <v>62</v>
      </c>
      <c r="Q25" s="58" t="s">
        <v>62</v>
      </c>
      <c r="R25" s="228" t="s">
        <v>62</v>
      </c>
      <c r="T25" s="102"/>
      <c r="U25" s="144"/>
      <c r="V25" s="144"/>
      <c r="W25" s="144"/>
    </row>
    <row r="26" spans="1:23" x14ac:dyDescent="0.35">
      <c r="A26" s="234" t="s">
        <v>181</v>
      </c>
      <c r="B26" s="58" t="s">
        <v>182</v>
      </c>
      <c r="C26" s="46" t="s">
        <v>603</v>
      </c>
      <c r="D26" s="98" t="s">
        <v>617</v>
      </c>
      <c r="E26" s="151"/>
      <c r="F26" s="186">
        <v>1946</v>
      </c>
      <c r="G26" s="95">
        <f t="shared" si="0"/>
        <v>1946</v>
      </c>
      <c r="H26" s="105">
        <f t="shared" si="1"/>
        <v>0</v>
      </c>
      <c r="I26" s="44">
        <f t="shared" si="2"/>
        <v>0</v>
      </c>
      <c r="J26" s="134"/>
      <c r="K26" s="118"/>
      <c r="L26" s="61"/>
      <c r="M26" s="127" t="s">
        <v>47</v>
      </c>
      <c r="N26" s="58" t="s">
        <v>48</v>
      </c>
      <c r="O26" s="125" t="s">
        <v>49</v>
      </c>
      <c r="P26" s="58">
        <v>72</v>
      </c>
      <c r="Q26" s="58" t="s">
        <v>50</v>
      </c>
      <c r="R26" s="228" t="s">
        <v>50</v>
      </c>
      <c r="T26" s="102"/>
      <c r="U26" s="144"/>
      <c r="V26" s="144"/>
      <c r="W26" s="144"/>
    </row>
    <row r="27" spans="1:23" x14ac:dyDescent="0.35">
      <c r="A27" s="234" t="s">
        <v>184</v>
      </c>
      <c r="B27" s="58" t="s">
        <v>244</v>
      </c>
      <c r="C27" s="46" t="s">
        <v>603</v>
      </c>
      <c r="D27" s="98" t="s">
        <v>618</v>
      </c>
      <c r="E27" s="151"/>
      <c r="F27" s="186">
        <v>2139</v>
      </c>
      <c r="G27" s="95">
        <f t="shared" si="0"/>
        <v>2139</v>
      </c>
      <c r="H27" s="105">
        <f t="shared" si="1"/>
        <v>0</v>
      </c>
      <c r="I27" s="44">
        <f t="shared" si="2"/>
        <v>0</v>
      </c>
      <c r="J27" s="134"/>
      <c r="K27" s="118"/>
      <c r="L27" s="61"/>
      <c r="M27" s="127" t="s">
        <v>62</v>
      </c>
      <c r="N27" s="58" t="s">
        <v>62</v>
      </c>
      <c r="O27" s="125" t="s">
        <v>62</v>
      </c>
      <c r="P27" s="58" t="s">
        <v>62</v>
      </c>
      <c r="Q27" s="58" t="s">
        <v>62</v>
      </c>
      <c r="R27" s="228" t="s">
        <v>62</v>
      </c>
      <c r="T27" s="102"/>
      <c r="U27" s="144"/>
      <c r="V27" s="144"/>
      <c r="W27" s="144"/>
    </row>
    <row r="28" spans="1:23" x14ac:dyDescent="0.35">
      <c r="A28" s="234" t="s">
        <v>187</v>
      </c>
      <c r="B28" s="58" t="s">
        <v>97</v>
      </c>
      <c r="C28" s="46" t="s">
        <v>603</v>
      </c>
      <c r="D28" s="98" t="s">
        <v>619</v>
      </c>
      <c r="E28" s="151"/>
      <c r="F28" s="186">
        <v>2261</v>
      </c>
      <c r="G28" s="95">
        <f t="shared" si="0"/>
        <v>2261</v>
      </c>
      <c r="H28" s="105">
        <f t="shared" si="1"/>
        <v>0</v>
      </c>
      <c r="I28" s="44">
        <f t="shared" si="2"/>
        <v>0</v>
      </c>
      <c r="J28" s="134"/>
      <c r="K28" s="118"/>
      <c r="L28" s="61"/>
      <c r="M28" s="127" t="s">
        <v>47</v>
      </c>
      <c r="N28" s="58" t="s">
        <v>48</v>
      </c>
      <c r="O28" s="125" t="s">
        <v>49</v>
      </c>
      <c r="P28" s="58">
        <v>72</v>
      </c>
      <c r="Q28" s="58" t="s">
        <v>50</v>
      </c>
      <c r="R28" s="228" t="s">
        <v>50</v>
      </c>
      <c r="T28" s="102"/>
      <c r="U28" s="144"/>
      <c r="V28" s="144"/>
      <c r="W28" s="144"/>
    </row>
    <row r="29" spans="1:23" x14ac:dyDescent="0.35">
      <c r="A29" s="234" t="s">
        <v>192</v>
      </c>
      <c r="B29" s="58" t="s">
        <v>82</v>
      </c>
      <c r="C29" s="46" t="s">
        <v>603</v>
      </c>
      <c r="D29" s="98" t="s">
        <v>620</v>
      </c>
      <c r="E29" s="151"/>
      <c r="F29" s="186">
        <v>2175</v>
      </c>
      <c r="G29" s="95">
        <f t="shared" si="0"/>
        <v>2175</v>
      </c>
      <c r="H29" s="105">
        <f t="shared" si="1"/>
        <v>0</v>
      </c>
      <c r="I29" s="44">
        <f t="shared" si="2"/>
        <v>0</v>
      </c>
      <c r="J29" s="134"/>
      <c r="K29" s="118"/>
      <c r="L29" s="61"/>
      <c r="M29" s="127" t="s">
        <v>47</v>
      </c>
      <c r="N29" s="58" t="s">
        <v>48</v>
      </c>
      <c r="O29" s="125" t="s">
        <v>49</v>
      </c>
      <c r="P29" s="58">
        <v>72</v>
      </c>
      <c r="Q29" s="58" t="s">
        <v>50</v>
      </c>
      <c r="R29" s="228" t="s">
        <v>50</v>
      </c>
      <c r="T29" s="102"/>
      <c r="U29" s="144"/>
      <c r="V29" s="144"/>
      <c r="W29" s="144"/>
    </row>
    <row r="30" spans="1:23" x14ac:dyDescent="0.35">
      <c r="A30" s="234" t="s">
        <v>194</v>
      </c>
      <c r="B30" s="58" t="s">
        <v>88</v>
      </c>
      <c r="C30" s="46" t="s">
        <v>603</v>
      </c>
      <c r="D30" s="98" t="s">
        <v>621</v>
      </c>
      <c r="E30" s="151"/>
      <c r="F30" s="186">
        <v>2237</v>
      </c>
      <c r="G30" s="95">
        <f t="shared" si="0"/>
        <v>2237</v>
      </c>
      <c r="H30" s="105">
        <f t="shared" si="1"/>
        <v>0</v>
      </c>
      <c r="I30" s="44">
        <f t="shared" si="2"/>
        <v>0</v>
      </c>
      <c r="J30" s="134"/>
      <c r="K30" s="118"/>
      <c r="L30" s="61"/>
      <c r="M30" s="127" t="s">
        <v>47</v>
      </c>
      <c r="N30" s="58" t="s">
        <v>48</v>
      </c>
      <c r="O30" s="125" t="s">
        <v>49</v>
      </c>
      <c r="P30" s="58">
        <v>72</v>
      </c>
      <c r="Q30" s="58" t="s">
        <v>50</v>
      </c>
      <c r="R30" s="228" t="s">
        <v>50</v>
      </c>
      <c r="T30" s="102"/>
      <c r="U30" s="144"/>
      <c r="V30" s="144"/>
      <c r="W30" s="144"/>
    </row>
    <row r="31" spans="1:23" x14ac:dyDescent="0.35">
      <c r="A31" s="234" t="s">
        <v>197</v>
      </c>
      <c r="B31" s="58" t="s">
        <v>198</v>
      </c>
      <c r="C31" s="46" t="s">
        <v>603</v>
      </c>
      <c r="D31" s="98" t="s">
        <v>622</v>
      </c>
      <c r="E31" s="151"/>
      <c r="F31" s="186">
        <v>2347</v>
      </c>
      <c r="G31" s="95">
        <f t="shared" si="0"/>
        <v>2347</v>
      </c>
      <c r="H31" s="105">
        <f t="shared" si="1"/>
        <v>0</v>
      </c>
      <c r="I31" s="44">
        <f t="shared" si="2"/>
        <v>0</v>
      </c>
      <c r="J31" s="134"/>
      <c r="K31" s="118"/>
      <c r="L31" s="61"/>
      <c r="M31" s="127" t="s">
        <v>49</v>
      </c>
      <c r="N31" s="58" t="s">
        <v>48</v>
      </c>
      <c r="O31" s="125" t="s">
        <v>49</v>
      </c>
      <c r="P31" s="58">
        <v>72</v>
      </c>
      <c r="Q31" s="58" t="s">
        <v>50</v>
      </c>
      <c r="R31" s="228" t="s">
        <v>50</v>
      </c>
      <c r="T31" s="102"/>
      <c r="U31" s="144"/>
      <c r="V31" s="144"/>
      <c r="W31" s="144"/>
    </row>
    <row r="32" spans="1:23" x14ac:dyDescent="0.35">
      <c r="A32" s="234" t="s">
        <v>200</v>
      </c>
      <c r="B32" s="58" t="s">
        <v>201</v>
      </c>
      <c r="C32" s="46" t="s">
        <v>603</v>
      </c>
      <c r="D32" s="98" t="s">
        <v>623</v>
      </c>
      <c r="E32" s="151"/>
      <c r="F32" s="186">
        <v>2594</v>
      </c>
      <c r="G32" s="95">
        <f t="shared" si="0"/>
        <v>2594</v>
      </c>
      <c r="H32" s="105">
        <f t="shared" si="1"/>
        <v>0</v>
      </c>
      <c r="I32" s="44">
        <f t="shared" si="2"/>
        <v>0</v>
      </c>
      <c r="J32" s="134"/>
      <c r="K32" s="118"/>
      <c r="L32" s="61"/>
      <c r="M32" s="127" t="s">
        <v>47</v>
      </c>
      <c r="N32" s="58" t="s">
        <v>48</v>
      </c>
      <c r="O32" s="125" t="s">
        <v>49</v>
      </c>
      <c r="P32" s="58">
        <v>73</v>
      </c>
      <c r="Q32" s="58" t="s">
        <v>50</v>
      </c>
      <c r="R32" s="228" t="s">
        <v>50</v>
      </c>
      <c r="T32" s="102"/>
      <c r="U32" s="144"/>
      <c r="V32" s="144"/>
      <c r="W32" s="144"/>
    </row>
    <row r="33" spans="1:23" x14ac:dyDescent="0.35">
      <c r="A33" s="234" t="s">
        <v>205</v>
      </c>
      <c r="B33" s="58" t="s">
        <v>97</v>
      </c>
      <c r="C33" s="46" t="s">
        <v>603</v>
      </c>
      <c r="D33" s="98" t="s">
        <v>624</v>
      </c>
      <c r="E33" s="151"/>
      <c r="F33" s="186">
        <v>2708</v>
      </c>
      <c r="G33" s="95">
        <f t="shared" si="0"/>
        <v>2708</v>
      </c>
      <c r="H33" s="105">
        <f t="shared" si="1"/>
        <v>0</v>
      </c>
      <c r="I33" s="44">
        <f t="shared" si="2"/>
        <v>0</v>
      </c>
      <c r="J33" s="134"/>
      <c r="K33" s="118"/>
      <c r="L33" s="61"/>
      <c r="M33" s="127" t="s">
        <v>47</v>
      </c>
      <c r="N33" s="58" t="s">
        <v>48</v>
      </c>
      <c r="O33" s="125" t="s">
        <v>49</v>
      </c>
      <c r="P33" s="58">
        <v>72</v>
      </c>
      <c r="Q33" s="58" t="s">
        <v>50</v>
      </c>
      <c r="R33" s="228" t="s">
        <v>50</v>
      </c>
      <c r="T33" s="102"/>
      <c r="U33" s="144"/>
      <c r="V33" s="144"/>
      <c r="W33" s="144"/>
    </row>
    <row r="34" spans="1:23" x14ac:dyDescent="0.35">
      <c r="A34" s="234" t="s">
        <v>207</v>
      </c>
      <c r="B34" s="58" t="s">
        <v>208</v>
      </c>
      <c r="C34" s="46" t="s">
        <v>603</v>
      </c>
      <c r="D34" s="98" t="s">
        <v>625</v>
      </c>
      <c r="E34" s="151"/>
      <c r="F34" s="186">
        <v>2803</v>
      </c>
      <c r="G34" s="95">
        <f t="shared" si="0"/>
        <v>2803</v>
      </c>
      <c r="H34" s="105">
        <f t="shared" si="1"/>
        <v>0</v>
      </c>
      <c r="I34" s="44">
        <f t="shared" si="2"/>
        <v>0</v>
      </c>
      <c r="J34" s="134"/>
      <c r="K34" s="118"/>
      <c r="L34" s="61"/>
      <c r="M34" s="127" t="s">
        <v>62</v>
      </c>
      <c r="N34" s="58" t="s">
        <v>62</v>
      </c>
      <c r="O34" s="125" t="s">
        <v>62</v>
      </c>
      <c r="P34" s="58" t="s">
        <v>62</v>
      </c>
      <c r="Q34" s="58" t="s">
        <v>62</v>
      </c>
      <c r="R34" s="228" t="s">
        <v>62</v>
      </c>
      <c r="T34" s="102"/>
      <c r="U34" s="144"/>
      <c r="V34" s="144"/>
      <c r="W34" s="144"/>
    </row>
    <row r="35" spans="1:23" x14ac:dyDescent="0.35">
      <c r="A35" s="234" t="s">
        <v>212</v>
      </c>
      <c r="B35" s="58" t="s">
        <v>52</v>
      </c>
      <c r="C35" s="46" t="s">
        <v>603</v>
      </c>
      <c r="D35" s="98" t="s">
        <v>626</v>
      </c>
      <c r="E35" s="151"/>
      <c r="F35" s="186">
        <v>3033</v>
      </c>
      <c r="G35" s="95">
        <f t="shared" si="0"/>
        <v>3033</v>
      </c>
      <c r="H35" s="105">
        <f t="shared" si="1"/>
        <v>0</v>
      </c>
      <c r="I35" s="44">
        <f t="shared" si="2"/>
        <v>0</v>
      </c>
      <c r="J35" s="134"/>
      <c r="K35" s="118"/>
      <c r="L35" s="61"/>
      <c r="M35" s="127" t="s">
        <v>47</v>
      </c>
      <c r="N35" s="58" t="s">
        <v>48</v>
      </c>
      <c r="O35" s="125" t="s">
        <v>49</v>
      </c>
      <c r="P35" s="58">
        <v>73</v>
      </c>
      <c r="Q35" s="58" t="s">
        <v>50</v>
      </c>
      <c r="R35" s="228" t="s">
        <v>50</v>
      </c>
      <c r="T35" s="102"/>
      <c r="U35" s="144"/>
      <c r="V35" s="144"/>
      <c r="W35" s="144"/>
    </row>
    <row r="36" spans="1:23" x14ac:dyDescent="0.35">
      <c r="A36" s="234" t="s">
        <v>222</v>
      </c>
      <c r="B36" s="58" t="s">
        <v>110</v>
      </c>
      <c r="C36" s="46" t="s">
        <v>603</v>
      </c>
      <c r="D36" s="98" t="s">
        <v>627</v>
      </c>
      <c r="E36" s="151"/>
      <c r="F36" s="186">
        <v>3195</v>
      </c>
      <c r="G36" s="95">
        <f t="shared" si="0"/>
        <v>3195</v>
      </c>
      <c r="H36" s="105">
        <f t="shared" si="1"/>
        <v>0</v>
      </c>
      <c r="I36" s="44">
        <f t="shared" si="2"/>
        <v>0</v>
      </c>
      <c r="J36" s="134"/>
      <c r="K36" s="118"/>
      <c r="L36" s="61"/>
      <c r="M36" s="127" t="s">
        <v>47</v>
      </c>
      <c r="N36" s="58" t="s">
        <v>48</v>
      </c>
      <c r="O36" s="125" t="s">
        <v>49</v>
      </c>
      <c r="P36" s="58">
        <v>73</v>
      </c>
      <c r="Q36" s="58" t="s">
        <v>50</v>
      </c>
      <c r="R36" s="228" t="s">
        <v>50</v>
      </c>
      <c r="T36" s="102"/>
      <c r="U36" s="144"/>
      <c r="V36" s="144"/>
      <c r="W36" s="144"/>
    </row>
    <row r="37" spans="1:23" x14ac:dyDescent="0.35">
      <c r="A37" s="234" t="s">
        <v>231</v>
      </c>
      <c r="B37" s="58" t="s">
        <v>117</v>
      </c>
      <c r="C37" s="46" t="s">
        <v>603</v>
      </c>
      <c r="D37" s="98" t="s">
        <v>628</v>
      </c>
      <c r="E37" s="151"/>
      <c r="F37" s="186">
        <v>1957</v>
      </c>
      <c r="G37" s="95">
        <f t="shared" si="0"/>
        <v>1957</v>
      </c>
      <c r="H37" s="105">
        <f t="shared" si="1"/>
        <v>0</v>
      </c>
      <c r="I37" s="44">
        <f t="shared" si="2"/>
        <v>0</v>
      </c>
      <c r="J37" s="134"/>
      <c r="K37" s="118"/>
      <c r="L37" s="61"/>
      <c r="M37" s="127" t="s">
        <v>47</v>
      </c>
      <c r="N37" s="58" t="s">
        <v>48</v>
      </c>
      <c r="O37" s="125" t="s">
        <v>49</v>
      </c>
      <c r="P37" s="58">
        <v>72</v>
      </c>
      <c r="Q37" s="58" t="s">
        <v>50</v>
      </c>
      <c r="R37" s="228" t="s">
        <v>50</v>
      </c>
      <c r="T37" s="102"/>
      <c r="U37" s="144"/>
      <c r="V37" s="144"/>
      <c r="W37" s="144"/>
    </row>
    <row r="38" spans="1:23" x14ac:dyDescent="0.35">
      <c r="A38" s="234" t="s">
        <v>233</v>
      </c>
      <c r="B38" s="58" t="s">
        <v>79</v>
      </c>
      <c r="C38" s="46" t="s">
        <v>603</v>
      </c>
      <c r="D38" s="98" t="s">
        <v>629</v>
      </c>
      <c r="E38" s="151"/>
      <c r="F38" s="186">
        <v>2050</v>
      </c>
      <c r="G38" s="95">
        <f t="shared" si="0"/>
        <v>2050</v>
      </c>
      <c r="H38" s="105">
        <f t="shared" si="1"/>
        <v>0</v>
      </c>
      <c r="I38" s="44">
        <f t="shared" si="2"/>
        <v>0</v>
      </c>
      <c r="J38" s="134"/>
      <c r="K38" s="118"/>
      <c r="L38" s="61"/>
      <c r="M38" s="127" t="s">
        <v>47</v>
      </c>
      <c r="N38" s="58" t="s">
        <v>48</v>
      </c>
      <c r="O38" s="125" t="s">
        <v>49</v>
      </c>
      <c r="P38" s="58">
        <v>72</v>
      </c>
      <c r="Q38" s="58" t="s">
        <v>50</v>
      </c>
      <c r="R38" s="228" t="s">
        <v>50</v>
      </c>
      <c r="T38" s="102"/>
      <c r="U38" s="144"/>
      <c r="V38" s="144"/>
      <c r="W38" s="144"/>
    </row>
    <row r="39" spans="1:23" x14ac:dyDescent="0.35">
      <c r="A39" s="234" t="s">
        <v>235</v>
      </c>
      <c r="B39" s="58" t="s">
        <v>182</v>
      </c>
      <c r="C39" s="46" t="s">
        <v>603</v>
      </c>
      <c r="D39" s="98" t="s">
        <v>630</v>
      </c>
      <c r="E39" s="151"/>
      <c r="F39" s="186">
        <v>1995</v>
      </c>
      <c r="G39" s="95">
        <f t="shared" si="0"/>
        <v>1995</v>
      </c>
      <c r="H39" s="105">
        <f t="shared" si="1"/>
        <v>0</v>
      </c>
      <c r="I39" s="44">
        <f t="shared" si="2"/>
        <v>0</v>
      </c>
      <c r="J39" s="134"/>
      <c r="K39" s="118"/>
      <c r="L39" s="61"/>
      <c r="M39" s="127" t="s">
        <v>47</v>
      </c>
      <c r="N39" s="58" t="s">
        <v>48</v>
      </c>
      <c r="O39" s="125" t="s">
        <v>49</v>
      </c>
      <c r="P39" s="58">
        <v>72</v>
      </c>
      <c r="Q39" s="58" t="s">
        <v>50</v>
      </c>
      <c r="R39" s="228" t="s">
        <v>50</v>
      </c>
      <c r="T39" s="102"/>
      <c r="U39" s="144"/>
      <c r="V39" s="144"/>
      <c r="W39" s="144"/>
    </row>
    <row r="40" spans="1:23" x14ac:dyDescent="0.35">
      <c r="A40" s="234" t="s">
        <v>241</v>
      </c>
      <c r="B40" s="58" t="s">
        <v>82</v>
      </c>
      <c r="C40" s="46" t="s">
        <v>603</v>
      </c>
      <c r="D40" s="98" t="s">
        <v>631</v>
      </c>
      <c r="E40" s="151"/>
      <c r="F40" s="186">
        <v>2377</v>
      </c>
      <c r="G40" s="95">
        <f t="shared" si="0"/>
        <v>2377</v>
      </c>
      <c r="H40" s="105">
        <f t="shared" si="1"/>
        <v>0</v>
      </c>
      <c r="I40" s="44">
        <f t="shared" si="2"/>
        <v>0</v>
      </c>
      <c r="J40" s="134"/>
      <c r="K40" s="118"/>
      <c r="L40" s="61"/>
      <c r="M40" s="127" t="s">
        <v>47</v>
      </c>
      <c r="N40" s="58" t="s">
        <v>48</v>
      </c>
      <c r="O40" s="125" t="s">
        <v>49</v>
      </c>
      <c r="P40" s="58">
        <v>72</v>
      </c>
      <c r="Q40" s="58" t="s">
        <v>50</v>
      </c>
      <c r="R40" s="228" t="s">
        <v>50</v>
      </c>
      <c r="T40" s="102"/>
      <c r="U40" s="144"/>
      <c r="V40" s="144"/>
      <c r="W40" s="144"/>
    </row>
    <row r="41" spans="1:23" x14ac:dyDescent="0.35">
      <c r="A41" s="234" t="s">
        <v>243</v>
      </c>
      <c r="B41" s="58" t="s">
        <v>244</v>
      </c>
      <c r="C41" s="46" t="s">
        <v>603</v>
      </c>
      <c r="D41" s="98" t="s">
        <v>632</v>
      </c>
      <c r="E41" s="151"/>
      <c r="F41" s="186">
        <v>2635</v>
      </c>
      <c r="G41" s="95">
        <f t="shared" si="0"/>
        <v>2635</v>
      </c>
      <c r="H41" s="105">
        <f t="shared" si="1"/>
        <v>0</v>
      </c>
      <c r="I41" s="44">
        <f t="shared" si="2"/>
        <v>0</v>
      </c>
      <c r="J41" s="134"/>
      <c r="K41" s="118"/>
      <c r="L41" s="61"/>
      <c r="M41" s="127" t="s">
        <v>47</v>
      </c>
      <c r="N41" s="58" t="s">
        <v>48</v>
      </c>
      <c r="O41" s="125" t="s">
        <v>49</v>
      </c>
      <c r="P41" s="58">
        <v>72</v>
      </c>
      <c r="Q41" s="58" t="s">
        <v>50</v>
      </c>
      <c r="R41" s="228" t="s">
        <v>50</v>
      </c>
      <c r="T41" s="102"/>
      <c r="U41" s="144"/>
      <c r="V41" s="144"/>
      <c r="W41" s="144"/>
    </row>
    <row r="42" spans="1:23" x14ac:dyDescent="0.35">
      <c r="A42" s="234" t="s">
        <v>248</v>
      </c>
      <c r="B42" s="58" t="s">
        <v>117</v>
      </c>
      <c r="C42" s="46" t="s">
        <v>603</v>
      </c>
      <c r="D42" s="98" t="s">
        <v>633</v>
      </c>
      <c r="E42" s="151"/>
      <c r="F42" s="186">
        <v>2442</v>
      </c>
      <c r="G42" s="95">
        <f t="shared" si="0"/>
        <v>2442</v>
      </c>
      <c r="H42" s="105">
        <f t="shared" si="1"/>
        <v>0</v>
      </c>
      <c r="I42" s="44">
        <f t="shared" si="2"/>
        <v>0</v>
      </c>
      <c r="J42" s="134"/>
      <c r="K42" s="118"/>
      <c r="L42" s="61"/>
      <c r="M42" s="127" t="s">
        <v>47</v>
      </c>
      <c r="N42" s="58" t="s">
        <v>48</v>
      </c>
      <c r="O42" s="125" t="s">
        <v>49</v>
      </c>
      <c r="P42" s="58">
        <v>72</v>
      </c>
      <c r="Q42" s="58" t="s">
        <v>50</v>
      </c>
      <c r="R42" s="228" t="s">
        <v>50</v>
      </c>
      <c r="T42" s="102"/>
      <c r="U42" s="144"/>
      <c r="V42" s="144"/>
      <c r="W42" s="144"/>
    </row>
    <row r="43" spans="1:23" x14ac:dyDescent="0.35">
      <c r="A43" s="234" t="s">
        <v>250</v>
      </c>
      <c r="B43" s="58" t="s">
        <v>97</v>
      </c>
      <c r="C43" s="46" t="s">
        <v>603</v>
      </c>
      <c r="D43" s="98" t="s">
        <v>634</v>
      </c>
      <c r="E43" s="151"/>
      <c r="F43" s="186">
        <v>2676</v>
      </c>
      <c r="G43" s="95">
        <f t="shared" si="0"/>
        <v>2676</v>
      </c>
      <c r="H43" s="105">
        <f t="shared" si="1"/>
        <v>0</v>
      </c>
      <c r="I43" s="44">
        <f t="shared" si="2"/>
        <v>0</v>
      </c>
      <c r="J43" s="134"/>
      <c r="K43" s="118"/>
      <c r="L43" s="61"/>
      <c r="M43" s="127" t="s">
        <v>62</v>
      </c>
      <c r="N43" s="58" t="s">
        <v>62</v>
      </c>
      <c r="O43" s="125" t="s">
        <v>62</v>
      </c>
      <c r="P43" s="58" t="s">
        <v>62</v>
      </c>
      <c r="Q43" s="58" t="s">
        <v>62</v>
      </c>
      <c r="R43" s="228" t="s">
        <v>62</v>
      </c>
      <c r="T43" s="102"/>
      <c r="U43" s="144"/>
      <c r="V43" s="144"/>
      <c r="W43" s="144"/>
    </row>
    <row r="44" spans="1:23" x14ac:dyDescent="0.35">
      <c r="A44" s="234" t="s">
        <v>254</v>
      </c>
      <c r="B44" s="58" t="s">
        <v>144</v>
      </c>
      <c r="C44" s="46" t="s">
        <v>603</v>
      </c>
      <c r="D44" s="98" t="s">
        <v>635</v>
      </c>
      <c r="E44" s="151"/>
      <c r="F44" s="186">
        <v>2969</v>
      </c>
      <c r="G44" s="95">
        <f t="shared" si="0"/>
        <v>2969</v>
      </c>
      <c r="H44" s="105">
        <f t="shared" si="1"/>
        <v>0</v>
      </c>
      <c r="I44" s="44">
        <f t="shared" si="2"/>
        <v>0</v>
      </c>
      <c r="J44" s="134"/>
      <c r="K44" s="118"/>
      <c r="L44" s="61"/>
      <c r="M44" s="127" t="s">
        <v>47</v>
      </c>
      <c r="N44" s="58" t="s">
        <v>48</v>
      </c>
      <c r="O44" s="125" t="s">
        <v>49</v>
      </c>
      <c r="P44" s="58">
        <v>73</v>
      </c>
      <c r="Q44" s="58" t="s">
        <v>50</v>
      </c>
      <c r="R44" s="228" t="s">
        <v>50</v>
      </c>
      <c r="T44" s="102"/>
      <c r="U44" s="144"/>
      <c r="V44" s="144"/>
      <c r="W44" s="144"/>
    </row>
    <row r="45" spans="1:23" x14ac:dyDescent="0.35">
      <c r="A45" s="234" t="s">
        <v>256</v>
      </c>
      <c r="B45" s="58" t="s">
        <v>110</v>
      </c>
      <c r="C45" s="46" t="s">
        <v>603</v>
      </c>
      <c r="D45" s="98" t="s">
        <v>636</v>
      </c>
      <c r="E45" s="151"/>
      <c r="F45" s="186">
        <v>3076</v>
      </c>
      <c r="G45" s="95">
        <f t="shared" si="0"/>
        <v>3076</v>
      </c>
      <c r="H45" s="105">
        <f t="shared" si="1"/>
        <v>0</v>
      </c>
      <c r="I45" s="44">
        <f t="shared" si="2"/>
        <v>0</v>
      </c>
      <c r="J45" s="134"/>
      <c r="K45" s="118"/>
      <c r="L45" s="61"/>
      <c r="M45" s="127" t="s">
        <v>47</v>
      </c>
      <c r="N45" s="58" t="s">
        <v>48</v>
      </c>
      <c r="O45" s="125" t="s">
        <v>49</v>
      </c>
      <c r="P45" s="58">
        <v>73</v>
      </c>
      <c r="Q45" s="58" t="s">
        <v>50</v>
      </c>
      <c r="R45" s="228" t="s">
        <v>50</v>
      </c>
      <c r="T45" s="102"/>
      <c r="U45" s="144"/>
      <c r="V45" s="144"/>
      <c r="W45" s="144"/>
    </row>
    <row r="46" spans="1:23" x14ac:dyDescent="0.35">
      <c r="A46" s="234" t="s">
        <v>258</v>
      </c>
      <c r="B46" s="58" t="s">
        <v>198</v>
      </c>
      <c r="C46" s="46" t="s">
        <v>603</v>
      </c>
      <c r="D46" s="98" t="s">
        <v>637</v>
      </c>
      <c r="E46" s="151"/>
      <c r="F46" s="186">
        <v>2869</v>
      </c>
      <c r="G46" s="95">
        <f t="shared" si="0"/>
        <v>2869</v>
      </c>
      <c r="H46" s="105">
        <f t="shared" si="1"/>
        <v>0</v>
      </c>
      <c r="I46" s="44">
        <f t="shared" si="2"/>
        <v>0</v>
      </c>
      <c r="J46" s="134"/>
      <c r="K46" s="118"/>
      <c r="L46" s="61"/>
      <c r="M46" s="127" t="s">
        <v>47</v>
      </c>
      <c r="N46" s="58" t="s">
        <v>48</v>
      </c>
      <c r="O46" s="125" t="s">
        <v>49</v>
      </c>
      <c r="P46" s="58">
        <v>72</v>
      </c>
      <c r="Q46" s="58" t="s">
        <v>50</v>
      </c>
      <c r="R46" s="228" t="s">
        <v>50</v>
      </c>
      <c r="T46" s="102"/>
      <c r="U46" s="144"/>
      <c r="V46" s="144"/>
      <c r="W46" s="144"/>
    </row>
    <row r="47" spans="1:23" x14ac:dyDescent="0.35">
      <c r="A47" s="234" t="s">
        <v>262</v>
      </c>
      <c r="B47" s="58" t="s">
        <v>201</v>
      </c>
      <c r="C47" s="46" t="s">
        <v>603</v>
      </c>
      <c r="D47" s="98" t="s">
        <v>638</v>
      </c>
      <c r="E47" s="151"/>
      <c r="F47" s="186">
        <v>3160</v>
      </c>
      <c r="G47" s="95">
        <f t="shared" si="0"/>
        <v>3160</v>
      </c>
      <c r="H47" s="105">
        <f t="shared" si="1"/>
        <v>0</v>
      </c>
      <c r="I47" s="44">
        <f t="shared" si="2"/>
        <v>0</v>
      </c>
      <c r="J47" s="134"/>
      <c r="K47" s="118"/>
      <c r="L47" s="61"/>
      <c r="M47" s="127" t="s">
        <v>47</v>
      </c>
      <c r="N47" s="58" t="s">
        <v>48</v>
      </c>
      <c r="O47" s="125" t="s">
        <v>49</v>
      </c>
      <c r="P47" s="58">
        <v>73</v>
      </c>
      <c r="Q47" s="58" t="s">
        <v>50</v>
      </c>
      <c r="R47" s="228" t="s">
        <v>50</v>
      </c>
      <c r="T47" s="102"/>
      <c r="U47" s="144"/>
      <c r="V47" s="144"/>
      <c r="W47" s="144"/>
    </row>
    <row r="48" spans="1:23" x14ac:dyDescent="0.35">
      <c r="A48" s="234" t="s">
        <v>276</v>
      </c>
      <c r="B48" s="58" t="s">
        <v>73</v>
      </c>
      <c r="C48" s="46" t="s">
        <v>603</v>
      </c>
      <c r="D48" s="98" t="s">
        <v>639</v>
      </c>
      <c r="E48" s="151"/>
      <c r="F48" s="186">
        <v>1979</v>
      </c>
      <c r="G48" s="95">
        <f t="shared" si="0"/>
        <v>1979</v>
      </c>
      <c r="H48" s="105">
        <f t="shared" si="1"/>
        <v>0</v>
      </c>
      <c r="I48" s="44">
        <f t="shared" si="2"/>
        <v>0</v>
      </c>
      <c r="J48" s="134"/>
      <c r="K48" s="118"/>
      <c r="L48" s="61"/>
      <c r="M48" s="127" t="s">
        <v>47</v>
      </c>
      <c r="N48" s="58" t="s">
        <v>48</v>
      </c>
      <c r="O48" s="125" t="s">
        <v>49</v>
      </c>
      <c r="P48" s="58">
        <v>72</v>
      </c>
      <c r="Q48" s="58" t="s">
        <v>50</v>
      </c>
      <c r="R48" s="228" t="s">
        <v>50</v>
      </c>
      <c r="T48" s="102"/>
      <c r="U48" s="144"/>
      <c r="V48" s="144"/>
      <c r="W48" s="144"/>
    </row>
    <row r="49" spans="1:23" x14ac:dyDescent="0.35">
      <c r="A49" s="234" t="s">
        <v>282</v>
      </c>
      <c r="B49" s="58" t="s">
        <v>171</v>
      </c>
      <c r="C49" s="46" t="s">
        <v>603</v>
      </c>
      <c r="D49" s="98" t="s">
        <v>640</v>
      </c>
      <c r="E49" s="151"/>
      <c r="F49" s="186">
        <v>2053</v>
      </c>
      <c r="G49" s="95">
        <f t="shared" si="0"/>
        <v>2053</v>
      </c>
      <c r="H49" s="105">
        <f t="shared" si="1"/>
        <v>0</v>
      </c>
      <c r="I49" s="44">
        <f t="shared" si="2"/>
        <v>0</v>
      </c>
      <c r="J49" s="134"/>
      <c r="K49" s="118"/>
      <c r="L49" s="61"/>
      <c r="M49" s="127" t="s">
        <v>47</v>
      </c>
      <c r="N49" s="58" t="s">
        <v>48</v>
      </c>
      <c r="O49" s="125" t="s">
        <v>49</v>
      </c>
      <c r="P49" s="58">
        <v>72</v>
      </c>
      <c r="Q49" s="58" t="s">
        <v>50</v>
      </c>
      <c r="R49" s="228" t="s">
        <v>50</v>
      </c>
      <c r="T49" s="102"/>
      <c r="U49" s="144"/>
      <c r="V49" s="144"/>
      <c r="W49" s="144"/>
    </row>
    <row r="50" spans="1:23" x14ac:dyDescent="0.35">
      <c r="A50" s="234" t="s">
        <v>284</v>
      </c>
      <c r="B50" s="58" t="s">
        <v>125</v>
      </c>
      <c r="C50" s="46" t="s">
        <v>603</v>
      </c>
      <c r="D50" s="98" t="s">
        <v>641</v>
      </c>
      <c r="E50" s="151"/>
      <c r="F50" s="186">
        <v>2298</v>
      </c>
      <c r="G50" s="95">
        <f t="shared" si="0"/>
        <v>2298</v>
      </c>
      <c r="H50" s="105">
        <f t="shared" si="1"/>
        <v>0</v>
      </c>
      <c r="I50" s="44">
        <f t="shared" si="2"/>
        <v>0</v>
      </c>
      <c r="J50" s="134"/>
      <c r="K50" s="118"/>
      <c r="L50" s="61"/>
      <c r="M50" s="127" t="s">
        <v>62</v>
      </c>
      <c r="N50" s="58" t="s">
        <v>62</v>
      </c>
      <c r="O50" s="125" t="s">
        <v>62</v>
      </c>
      <c r="P50" s="58" t="s">
        <v>62</v>
      </c>
      <c r="Q50" s="58" t="s">
        <v>62</v>
      </c>
      <c r="R50" s="228" t="s">
        <v>62</v>
      </c>
      <c r="T50" s="102"/>
      <c r="U50" s="144"/>
      <c r="V50" s="144"/>
      <c r="W50" s="144"/>
    </row>
    <row r="51" spans="1:23" x14ac:dyDescent="0.35">
      <c r="A51" s="234" t="s">
        <v>290</v>
      </c>
      <c r="B51" s="58" t="s">
        <v>79</v>
      </c>
      <c r="C51" s="46" t="s">
        <v>603</v>
      </c>
      <c r="D51" s="98" t="s">
        <v>642</v>
      </c>
      <c r="E51" s="151"/>
      <c r="F51" s="186">
        <v>2221</v>
      </c>
      <c r="G51" s="95">
        <f t="shared" si="0"/>
        <v>2221</v>
      </c>
      <c r="H51" s="105">
        <f t="shared" si="1"/>
        <v>0</v>
      </c>
      <c r="I51" s="44">
        <f t="shared" si="2"/>
        <v>0</v>
      </c>
      <c r="J51" s="134"/>
      <c r="K51" s="118"/>
      <c r="L51" s="61"/>
      <c r="M51" s="127" t="s">
        <v>47</v>
      </c>
      <c r="N51" s="58" t="s">
        <v>48</v>
      </c>
      <c r="O51" s="125" t="s">
        <v>49</v>
      </c>
      <c r="P51" s="58">
        <v>72</v>
      </c>
      <c r="Q51" s="58" t="s">
        <v>50</v>
      </c>
      <c r="R51" s="228" t="s">
        <v>50</v>
      </c>
      <c r="T51" s="102"/>
      <c r="U51" s="144"/>
      <c r="V51" s="144"/>
      <c r="W51" s="144"/>
    </row>
    <row r="52" spans="1:23" x14ac:dyDescent="0.35">
      <c r="A52" s="234" t="s">
        <v>292</v>
      </c>
      <c r="B52" s="58" t="s">
        <v>182</v>
      </c>
      <c r="C52" s="46" t="s">
        <v>603</v>
      </c>
      <c r="D52" s="98" t="s">
        <v>643</v>
      </c>
      <c r="E52" s="151"/>
      <c r="F52" s="186">
        <v>2355</v>
      </c>
      <c r="G52" s="95">
        <f t="shared" si="0"/>
        <v>2355</v>
      </c>
      <c r="H52" s="105">
        <f t="shared" si="1"/>
        <v>0</v>
      </c>
      <c r="I52" s="44">
        <f t="shared" si="2"/>
        <v>0</v>
      </c>
      <c r="J52" s="134"/>
      <c r="K52" s="118"/>
      <c r="L52" s="61"/>
      <c r="M52" s="127" t="s">
        <v>62</v>
      </c>
      <c r="N52" s="58" t="s">
        <v>62</v>
      </c>
      <c r="O52" s="125" t="s">
        <v>62</v>
      </c>
      <c r="P52" s="58" t="s">
        <v>62</v>
      </c>
      <c r="Q52" s="58" t="s">
        <v>62</v>
      </c>
      <c r="R52" s="228" t="s">
        <v>62</v>
      </c>
      <c r="T52" s="102"/>
      <c r="U52" s="144"/>
      <c r="V52" s="144"/>
      <c r="W52" s="144"/>
    </row>
    <row r="53" spans="1:23" x14ac:dyDescent="0.35">
      <c r="A53" s="234" t="s">
        <v>295</v>
      </c>
      <c r="B53" s="58" t="s">
        <v>44</v>
      </c>
      <c r="C53" s="46" t="s">
        <v>603</v>
      </c>
      <c r="D53" s="98" t="s">
        <v>644</v>
      </c>
      <c r="E53" s="151"/>
      <c r="F53" s="186">
        <v>2184</v>
      </c>
      <c r="G53" s="95">
        <f t="shared" si="0"/>
        <v>2184</v>
      </c>
      <c r="H53" s="105">
        <f t="shared" si="1"/>
        <v>0</v>
      </c>
      <c r="I53" s="44">
        <f t="shared" si="2"/>
        <v>0</v>
      </c>
      <c r="J53" s="134"/>
      <c r="K53" s="118"/>
      <c r="L53" s="61"/>
      <c r="M53" s="127" t="s">
        <v>47</v>
      </c>
      <c r="N53" s="58" t="s">
        <v>48</v>
      </c>
      <c r="O53" s="125" t="s">
        <v>49</v>
      </c>
      <c r="P53" s="58">
        <v>72</v>
      </c>
      <c r="Q53" s="58" t="s">
        <v>50</v>
      </c>
      <c r="R53" s="228" t="s">
        <v>50</v>
      </c>
      <c r="T53" s="102"/>
      <c r="U53" s="144"/>
      <c r="V53" s="144"/>
      <c r="W53" s="144"/>
    </row>
    <row r="54" spans="1:23" x14ac:dyDescent="0.35">
      <c r="A54" s="234" t="s">
        <v>301</v>
      </c>
      <c r="B54" s="58" t="s">
        <v>82</v>
      </c>
      <c r="C54" s="46" t="s">
        <v>603</v>
      </c>
      <c r="D54" s="98" t="s">
        <v>645</v>
      </c>
      <c r="E54" s="151"/>
      <c r="F54" s="186">
        <v>2713</v>
      </c>
      <c r="G54" s="95">
        <f t="shared" si="0"/>
        <v>2713</v>
      </c>
      <c r="H54" s="105">
        <f t="shared" si="1"/>
        <v>0</v>
      </c>
      <c r="I54" s="44">
        <f t="shared" si="2"/>
        <v>0</v>
      </c>
      <c r="J54" s="134"/>
      <c r="K54" s="118"/>
      <c r="L54" s="61"/>
      <c r="M54" s="127" t="s">
        <v>47</v>
      </c>
      <c r="N54" s="58" t="s">
        <v>48</v>
      </c>
      <c r="O54" s="125" t="s">
        <v>49</v>
      </c>
      <c r="P54" s="58">
        <v>72</v>
      </c>
      <c r="Q54" s="58" t="s">
        <v>50</v>
      </c>
      <c r="R54" s="228" t="s">
        <v>50</v>
      </c>
      <c r="T54" s="102"/>
      <c r="U54" s="144"/>
      <c r="V54" s="144"/>
      <c r="W54" s="144"/>
    </row>
    <row r="55" spans="1:23" x14ac:dyDescent="0.35">
      <c r="A55" s="234" t="s">
        <v>303</v>
      </c>
      <c r="B55" s="58" t="s">
        <v>88</v>
      </c>
      <c r="C55" s="46" t="s">
        <v>603</v>
      </c>
      <c r="D55" s="98" t="s">
        <v>646</v>
      </c>
      <c r="E55" s="151"/>
      <c r="F55" s="186">
        <v>2561</v>
      </c>
      <c r="G55" s="95">
        <f t="shared" si="0"/>
        <v>2561</v>
      </c>
      <c r="H55" s="105">
        <f t="shared" si="1"/>
        <v>0</v>
      </c>
      <c r="I55" s="44">
        <f t="shared" si="2"/>
        <v>0</v>
      </c>
      <c r="J55" s="134"/>
      <c r="K55" s="118"/>
      <c r="L55" s="61"/>
      <c r="M55" s="127" t="s">
        <v>47</v>
      </c>
      <c r="N55" s="58" t="s">
        <v>48</v>
      </c>
      <c r="O55" s="125" t="s">
        <v>49</v>
      </c>
      <c r="P55" s="58">
        <v>72</v>
      </c>
      <c r="Q55" s="58" t="s">
        <v>50</v>
      </c>
      <c r="R55" s="228" t="s">
        <v>50</v>
      </c>
      <c r="T55" s="102"/>
      <c r="U55" s="144"/>
      <c r="V55" s="144"/>
      <c r="W55" s="144"/>
    </row>
    <row r="56" spans="1:23" x14ac:dyDescent="0.35">
      <c r="A56" s="234" t="s">
        <v>305</v>
      </c>
      <c r="B56" s="58" t="s">
        <v>198</v>
      </c>
      <c r="C56" s="46" t="s">
        <v>603</v>
      </c>
      <c r="D56" s="98" t="s">
        <v>647</v>
      </c>
      <c r="E56" s="151"/>
      <c r="F56" s="186">
        <v>2820</v>
      </c>
      <c r="G56" s="95">
        <f t="shared" si="0"/>
        <v>2820</v>
      </c>
      <c r="H56" s="105">
        <f t="shared" si="1"/>
        <v>0</v>
      </c>
      <c r="I56" s="44">
        <f t="shared" si="2"/>
        <v>0</v>
      </c>
      <c r="J56" s="134"/>
      <c r="K56" s="118"/>
      <c r="L56" s="61"/>
      <c r="M56" s="127" t="s">
        <v>62</v>
      </c>
      <c r="N56" s="58" t="s">
        <v>62</v>
      </c>
      <c r="O56" s="125" t="s">
        <v>62</v>
      </c>
      <c r="P56" s="58" t="s">
        <v>62</v>
      </c>
      <c r="Q56" s="58" t="s">
        <v>62</v>
      </c>
      <c r="R56" s="228" t="s">
        <v>62</v>
      </c>
      <c r="T56" s="102"/>
      <c r="U56" s="144"/>
      <c r="V56" s="144"/>
      <c r="W56" s="144"/>
    </row>
    <row r="57" spans="1:23" x14ac:dyDescent="0.35">
      <c r="A57" s="234" t="s">
        <v>312</v>
      </c>
      <c r="B57" s="58" t="s">
        <v>44</v>
      </c>
      <c r="C57" s="46" t="s">
        <v>603</v>
      </c>
      <c r="D57" s="98" t="s">
        <v>648</v>
      </c>
      <c r="E57" s="151"/>
      <c r="F57" s="186">
        <v>3034</v>
      </c>
      <c r="G57" s="95">
        <f t="shared" si="0"/>
        <v>3034</v>
      </c>
      <c r="H57" s="105">
        <f t="shared" si="1"/>
        <v>0</v>
      </c>
      <c r="I57" s="44">
        <f t="shared" si="2"/>
        <v>0</v>
      </c>
      <c r="J57" s="134"/>
      <c r="K57" s="118"/>
      <c r="L57" s="61"/>
      <c r="M57" s="127" t="s">
        <v>47</v>
      </c>
      <c r="N57" s="58" t="s">
        <v>48</v>
      </c>
      <c r="O57" s="125" t="s">
        <v>49</v>
      </c>
      <c r="P57" s="58">
        <v>72</v>
      </c>
      <c r="Q57" s="58" t="s">
        <v>50</v>
      </c>
      <c r="R57" s="228" t="s">
        <v>50</v>
      </c>
      <c r="T57" s="102"/>
      <c r="U57" s="144"/>
      <c r="V57" s="144"/>
      <c r="W57" s="144"/>
    </row>
    <row r="58" spans="1:23" x14ac:dyDescent="0.35">
      <c r="A58" s="234" t="s">
        <v>314</v>
      </c>
      <c r="B58" s="58" t="s">
        <v>97</v>
      </c>
      <c r="C58" s="46" t="s">
        <v>603</v>
      </c>
      <c r="D58" s="98" t="s">
        <v>649</v>
      </c>
      <c r="E58" s="151"/>
      <c r="F58" s="186">
        <v>3096</v>
      </c>
      <c r="G58" s="95">
        <f t="shared" si="0"/>
        <v>3096</v>
      </c>
      <c r="H58" s="105">
        <f t="shared" si="1"/>
        <v>0</v>
      </c>
      <c r="I58" s="44">
        <f t="shared" si="2"/>
        <v>0</v>
      </c>
      <c r="J58" s="134"/>
      <c r="K58" s="118"/>
      <c r="L58" s="61"/>
      <c r="M58" s="127" t="s">
        <v>49</v>
      </c>
      <c r="N58" s="58" t="s">
        <v>48</v>
      </c>
      <c r="O58" s="125" t="s">
        <v>49</v>
      </c>
      <c r="P58" s="58">
        <v>72</v>
      </c>
      <c r="Q58" s="58" t="s">
        <v>50</v>
      </c>
      <c r="R58" s="228" t="s">
        <v>50</v>
      </c>
      <c r="T58" s="102"/>
      <c r="U58" s="144"/>
      <c r="V58" s="144"/>
      <c r="W58" s="144"/>
    </row>
    <row r="59" spans="1:23" x14ac:dyDescent="0.35">
      <c r="A59" s="234" t="s">
        <v>316</v>
      </c>
      <c r="B59" s="58" t="s">
        <v>208</v>
      </c>
      <c r="C59" s="46" t="s">
        <v>603</v>
      </c>
      <c r="D59" s="98" t="s">
        <v>650</v>
      </c>
      <c r="E59" s="151"/>
      <c r="F59" s="186">
        <v>3201</v>
      </c>
      <c r="G59" s="95">
        <f t="shared" si="0"/>
        <v>3201</v>
      </c>
      <c r="H59" s="105">
        <f t="shared" si="1"/>
        <v>0</v>
      </c>
      <c r="I59" s="44">
        <f t="shared" si="2"/>
        <v>0</v>
      </c>
      <c r="J59" s="134"/>
      <c r="K59" s="118"/>
      <c r="L59" s="61"/>
      <c r="M59" s="127" t="s">
        <v>47</v>
      </c>
      <c r="N59" s="58" t="s">
        <v>48</v>
      </c>
      <c r="O59" s="125" t="s">
        <v>49</v>
      </c>
      <c r="P59" s="58">
        <v>73</v>
      </c>
      <c r="Q59" s="58" t="s">
        <v>50</v>
      </c>
      <c r="R59" s="228" t="s">
        <v>50</v>
      </c>
      <c r="T59" s="102"/>
      <c r="U59" s="144"/>
      <c r="V59" s="144"/>
      <c r="W59" s="144"/>
    </row>
    <row r="60" spans="1:23" x14ac:dyDescent="0.35">
      <c r="A60" s="234" t="s">
        <v>320</v>
      </c>
      <c r="B60" s="58" t="s">
        <v>110</v>
      </c>
      <c r="C60" s="46" t="s">
        <v>603</v>
      </c>
      <c r="D60" s="98" t="s">
        <v>651</v>
      </c>
      <c r="E60" s="151"/>
      <c r="F60" s="186">
        <v>3220</v>
      </c>
      <c r="G60" s="95">
        <f t="shared" si="0"/>
        <v>3220</v>
      </c>
      <c r="H60" s="105">
        <f t="shared" si="1"/>
        <v>0</v>
      </c>
      <c r="I60" s="44">
        <f t="shared" si="2"/>
        <v>0</v>
      </c>
      <c r="J60" s="134"/>
      <c r="K60" s="118"/>
      <c r="L60" s="61"/>
      <c r="M60" s="127" t="s">
        <v>47</v>
      </c>
      <c r="N60" s="58" t="s">
        <v>48</v>
      </c>
      <c r="O60" s="125" t="s">
        <v>49</v>
      </c>
      <c r="P60" s="58">
        <v>73</v>
      </c>
      <c r="Q60" s="58" t="s">
        <v>50</v>
      </c>
      <c r="R60" s="228" t="s">
        <v>50</v>
      </c>
      <c r="T60" s="102"/>
      <c r="U60" s="144"/>
      <c r="V60" s="144"/>
      <c r="W60" s="144"/>
    </row>
    <row r="61" spans="1:23" x14ac:dyDescent="0.35">
      <c r="A61" s="234" t="s">
        <v>334</v>
      </c>
      <c r="B61" s="58" t="s">
        <v>335</v>
      </c>
      <c r="C61" s="46" t="s">
        <v>603</v>
      </c>
      <c r="D61" s="98" t="s">
        <v>652</v>
      </c>
      <c r="E61" s="151"/>
      <c r="F61" s="186">
        <v>2328</v>
      </c>
      <c r="G61" s="95">
        <f t="shared" si="0"/>
        <v>2328</v>
      </c>
      <c r="H61" s="105">
        <f t="shared" si="1"/>
        <v>0</v>
      </c>
      <c r="I61" s="44">
        <f t="shared" si="2"/>
        <v>0</v>
      </c>
      <c r="J61" s="134"/>
      <c r="K61" s="118"/>
      <c r="L61" s="61"/>
      <c r="M61" s="127" t="s">
        <v>48</v>
      </c>
      <c r="N61" s="58" t="s">
        <v>48</v>
      </c>
      <c r="O61" s="125" t="s">
        <v>49</v>
      </c>
      <c r="P61" s="58">
        <v>72</v>
      </c>
      <c r="Q61" s="58" t="s">
        <v>50</v>
      </c>
      <c r="R61" s="228" t="s">
        <v>50</v>
      </c>
      <c r="T61" s="102"/>
      <c r="U61" s="144"/>
      <c r="V61" s="144"/>
      <c r="W61" s="144"/>
    </row>
    <row r="62" spans="1:23" x14ac:dyDescent="0.35">
      <c r="A62" s="234" t="s">
        <v>345</v>
      </c>
      <c r="B62" s="58" t="s">
        <v>120</v>
      </c>
      <c r="C62" s="46" t="s">
        <v>603</v>
      </c>
      <c r="D62" s="98" t="s">
        <v>653</v>
      </c>
      <c r="E62" s="151"/>
      <c r="F62" s="186">
        <v>2754</v>
      </c>
      <c r="G62" s="95">
        <f t="shared" si="0"/>
        <v>2754</v>
      </c>
      <c r="H62" s="105">
        <f t="shared" si="1"/>
        <v>0</v>
      </c>
      <c r="I62" s="44">
        <f t="shared" si="2"/>
        <v>0</v>
      </c>
      <c r="J62" s="134"/>
      <c r="K62" s="118"/>
      <c r="L62" s="61"/>
      <c r="M62" s="127" t="s">
        <v>48</v>
      </c>
      <c r="N62" s="58" t="s">
        <v>48</v>
      </c>
      <c r="O62" s="125" t="s">
        <v>49</v>
      </c>
      <c r="P62" s="58">
        <v>72</v>
      </c>
      <c r="Q62" s="58" t="s">
        <v>50</v>
      </c>
      <c r="R62" s="228" t="s">
        <v>50</v>
      </c>
      <c r="T62" s="102"/>
      <c r="U62" s="144"/>
      <c r="V62" s="144"/>
      <c r="W62" s="144"/>
    </row>
    <row r="63" spans="1:23" x14ac:dyDescent="0.35">
      <c r="A63" s="234" t="s">
        <v>348</v>
      </c>
      <c r="B63" s="58" t="s">
        <v>182</v>
      </c>
      <c r="C63" s="46" t="s">
        <v>603</v>
      </c>
      <c r="D63" s="98" t="s">
        <v>654</v>
      </c>
      <c r="E63" s="151"/>
      <c r="F63" s="186">
        <v>2811</v>
      </c>
      <c r="G63" s="95">
        <f t="shared" si="0"/>
        <v>2811</v>
      </c>
      <c r="H63" s="105">
        <f t="shared" si="1"/>
        <v>0</v>
      </c>
      <c r="I63" s="44">
        <f t="shared" si="2"/>
        <v>0</v>
      </c>
      <c r="J63" s="134"/>
      <c r="K63" s="118"/>
      <c r="L63" s="61"/>
      <c r="M63" s="127" t="s">
        <v>47</v>
      </c>
      <c r="N63" s="58" t="s">
        <v>48</v>
      </c>
      <c r="O63" s="125" t="s">
        <v>49</v>
      </c>
      <c r="P63" s="58">
        <v>72</v>
      </c>
      <c r="Q63" s="58" t="s">
        <v>50</v>
      </c>
      <c r="R63" s="228" t="s">
        <v>50</v>
      </c>
      <c r="T63" s="102"/>
      <c r="U63" s="144"/>
      <c r="V63" s="144"/>
      <c r="W63" s="144"/>
    </row>
    <row r="64" spans="1:23" x14ac:dyDescent="0.35">
      <c r="A64" s="234" t="s">
        <v>350</v>
      </c>
      <c r="B64" s="58" t="s">
        <v>44</v>
      </c>
      <c r="C64" s="46" t="s">
        <v>603</v>
      </c>
      <c r="D64" s="98" t="s">
        <v>655</v>
      </c>
      <c r="E64" s="151"/>
      <c r="F64" s="186">
        <v>2934</v>
      </c>
      <c r="G64" s="95">
        <f t="shared" si="0"/>
        <v>2934</v>
      </c>
      <c r="H64" s="105">
        <f t="shared" si="1"/>
        <v>0</v>
      </c>
      <c r="I64" s="44">
        <f t="shared" si="2"/>
        <v>0</v>
      </c>
      <c r="J64" s="134"/>
      <c r="K64" s="118"/>
      <c r="L64" s="61"/>
      <c r="M64" s="127" t="s">
        <v>49</v>
      </c>
      <c r="N64" s="58" t="s">
        <v>48</v>
      </c>
      <c r="O64" s="125" t="s">
        <v>49</v>
      </c>
      <c r="P64" s="58">
        <v>73</v>
      </c>
      <c r="Q64" s="58" t="s">
        <v>50</v>
      </c>
      <c r="R64" s="228" t="s">
        <v>50</v>
      </c>
      <c r="T64" s="102"/>
      <c r="U64" s="144"/>
      <c r="V64" s="144"/>
      <c r="W64" s="144"/>
    </row>
    <row r="65" spans="1:23" x14ac:dyDescent="0.35">
      <c r="A65" s="234" t="s">
        <v>354</v>
      </c>
      <c r="B65" s="58" t="s">
        <v>82</v>
      </c>
      <c r="C65" s="46" t="s">
        <v>603</v>
      </c>
      <c r="D65" s="98" t="s">
        <v>656</v>
      </c>
      <c r="E65" s="151"/>
      <c r="F65" s="186">
        <v>3391</v>
      </c>
      <c r="G65" s="95">
        <f t="shared" si="0"/>
        <v>3391</v>
      </c>
      <c r="H65" s="105">
        <f t="shared" si="1"/>
        <v>0</v>
      </c>
      <c r="I65" s="44">
        <f t="shared" si="2"/>
        <v>0</v>
      </c>
      <c r="J65" s="134"/>
      <c r="K65" s="118"/>
      <c r="L65" s="61"/>
      <c r="M65" s="127" t="s">
        <v>47</v>
      </c>
      <c r="N65" s="58" t="s">
        <v>48</v>
      </c>
      <c r="O65" s="125" t="s">
        <v>49</v>
      </c>
      <c r="P65" s="58">
        <v>72</v>
      </c>
      <c r="Q65" s="58" t="s">
        <v>50</v>
      </c>
      <c r="R65" s="228" t="s">
        <v>50</v>
      </c>
      <c r="T65" s="102"/>
      <c r="U65" s="144"/>
      <c r="V65" s="144"/>
      <c r="W65" s="144"/>
    </row>
    <row r="66" spans="1:23" x14ac:dyDescent="0.35">
      <c r="A66" s="234" t="s">
        <v>356</v>
      </c>
      <c r="B66" s="58" t="s">
        <v>244</v>
      </c>
      <c r="C66" s="46" t="s">
        <v>603</v>
      </c>
      <c r="D66" s="98" t="s">
        <v>657</v>
      </c>
      <c r="E66" s="151"/>
      <c r="F66" s="186">
        <v>3296</v>
      </c>
      <c r="G66" s="95">
        <f t="shared" si="0"/>
        <v>3296</v>
      </c>
      <c r="H66" s="105">
        <f t="shared" si="1"/>
        <v>0</v>
      </c>
      <c r="I66" s="44">
        <f t="shared" si="2"/>
        <v>0</v>
      </c>
      <c r="J66" s="134"/>
      <c r="K66" s="118"/>
      <c r="L66" s="61"/>
      <c r="M66" s="127" t="s">
        <v>47</v>
      </c>
      <c r="N66" s="58" t="s">
        <v>48</v>
      </c>
      <c r="O66" s="125" t="s">
        <v>49</v>
      </c>
      <c r="P66" s="58">
        <v>73</v>
      </c>
      <c r="Q66" s="58" t="s">
        <v>50</v>
      </c>
      <c r="R66" s="228" t="s">
        <v>50</v>
      </c>
      <c r="T66" s="102"/>
      <c r="U66" s="144"/>
      <c r="V66" s="144"/>
      <c r="W66" s="144"/>
    </row>
    <row r="67" spans="1:23" ht="15" thickBot="1" x14ac:dyDescent="0.4">
      <c r="A67" s="235" t="s">
        <v>375</v>
      </c>
      <c r="B67" s="60" t="s">
        <v>144</v>
      </c>
      <c r="C67" s="47" t="s">
        <v>603</v>
      </c>
      <c r="D67" s="99" t="s">
        <v>658</v>
      </c>
      <c r="E67" s="150"/>
      <c r="F67" s="187">
        <v>3754</v>
      </c>
      <c r="G67" s="96">
        <f t="shared" si="0"/>
        <v>3754</v>
      </c>
      <c r="H67" s="104">
        <f t="shared" si="1"/>
        <v>0</v>
      </c>
      <c r="I67" s="45">
        <f t="shared" si="2"/>
        <v>0</v>
      </c>
      <c r="J67" s="134"/>
      <c r="K67" s="118"/>
      <c r="L67" s="61"/>
      <c r="M67" s="155" t="s">
        <v>62</v>
      </c>
      <c r="N67" s="60" t="s">
        <v>62</v>
      </c>
      <c r="O67" s="128" t="s">
        <v>62</v>
      </c>
      <c r="P67" s="60" t="s">
        <v>62</v>
      </c>
      <c r="Q67" s="60" t="s">
        <v>62</v>
      </c>
      <c r="R67" s="229" t="s">
        <v>62</v>
      </c>
      <c r="T67" s="102"/>
      <c r="U67" s="144"/>
      <c r="V67" s="144"/>
      <c r="W67" s="144"/>
    </row>
    <row r="68" spans="1:23" x14ac:dyDescent="0.35">
      <c r="S68" s="30" t="s">
        <v>62</v>
      </c>
    </row>
    <row r="69" spans="1:23" ht="15" thickBot="1" x14ac:dyDescent="0.4">
      <c r="A69" s="120" t="s">
        <v>597</v>
      </c>
      <c r="E69" s="78">
        <f>SUM(E13:E67)</f>
        <v>0</v>
      </c>
      <c r="F69" s="79"/>
      <c r="G69" s="79"/>
      <c r="H69" s="78">
        <f>SUM(H13:H67)</f>
        <v>0</v>
      </c>
      <c r="I69" s="78">
        <f>SUM(I13:I67)</f>
        <v>0</v>
      </c>
    </row>
    <row r="70" spans="1:23" ht="15" thickTop="1" x14ac:dyDescent="0.35"/>
  </sheetData>
  <sheetProtection algorithmName="SHA-512" hashValue="PF5ASaNqeHds6f8T9L7dGForMei5oSQeC/i4jqr2DMxk29Enn/T3ec8RG5Y3r91Al6dcE5k11pVRsFVE0x26PA==" saltValue="zJ63AHE1Idslk3wkgxeMeQ==" spinCount="100000" sheet="1" formatColumns="0" selectLockedCells="1" autoFilter="0"/>
  <protectedRanges>
    <protectedRange sqref="A4:C7 H5:H6 G7:H7 G4 I4:I7 F4:F7" name="Range4"/>
    <protectedRange sqref="D5:D7 E4:E7" name="Range4_1"/>
  </protectedRanges>
  <autoFilter ref="A11:I69" xr:uid="{00000000-0001-0000-0100-000000000000}"/>
  <mergeCells count="9">
    <mergeCell ref="M8:R8"/>
    <mergeCell ref="D4:F4"/>
    <mergeCell ref="J9:J10"/>
    <mergeCell ref="F8:G8"/>
    <mergeCell ref="H8:I8"/>
    <mergeCell ref="D5:E5"/>
    <mergeCell ref="D6:E6"/>
    <mergeCell ref="D7:E7"/>
    <mergeCell ref="Q9:Q10"/>
  </mergeCells>
  <pageMargins left="0" right="0" top="0.74803149606299213" bottom="0.74803149606299213" header="0.31496062992125984" footer="0.31496062992125984"/>
  <pageSetup paperSize="9" scale="76" fitToHeight="0" orientation="portrait" r:id="rId1"/>
  <headerFooter>
    <oddFooter>&amp;C_x000D_&amp;1#&amp;"Arial"&amp;8&amp;K000000 Internal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AA805-95A1-4204-B50C-B087234C78FD}">
  <sheetPr>
    <pageSetUpPr fitToPage="1"/>
  </sheetPr>
  <dimension ref="A1:W73"/>
  <sheetViews>
    <sheetView zoomScale="85" zoomScaleNormal="85" workbookViewId="0">
      <pane ySplit="11" topLeftCell="A13" activePane="bottomLeft" state="frozen"/>
      <selection pane="bottomLeft" activeCell="E16" sqref="E16"/>
    </sheetView>
  </sheetViews>
  <sheetFormatPr baseColWidth="10" defaultColWidth="101.7265625" defaultRowHeight="14.5" outlineLevelCol="1" x14ac:dyDescent="0.35"/>
  <cols>
    <col min="1" max="1" width="15.26953125" style="30" customWidth="1"/>
    <col min="2" max="2" width="9.453125" style="30" customWidth="1"/>
    <col min="3" max="3" width="26.26953125" style="30" customWidth="1"/>
    <col min="4" max="4" width="14.7265625" style="30" customWidth="1"/>
    <col min="5" max="5" width="10.1796875" style="30" customWidth="1"/>
    <col min="6" max="7" width="9.81640625" style="30" customWidth="1"/>
    <col min="8" max="8" width="11.7265625" style="30" customWidth="1"/>
    <col min="9" max="9" width="12.26953125" style="30" customWidth="1"/>
    <col min="10" max="10" width="10.26953125" style="70" hidden="1" customWidth="1"/>
    <col min="11" max="11" width="2.7265625" style="30" hidden="1" customWidth="1"/>
    <col min="12" max="12" width="27.26953125" style="30" hidden="1" customWidth="1"/>
    <col min="13" max="13" width="10.1796875" style="70" hidden="1" customWidth="1" outlineLevel="1"/>
    <col min="14" max="14" width="7.26953125" style="70" hidden="1" customWidth="1" outlineLevel="1"/>
    <col min="15" max="15" width="9.54296875" style="70" hidden="1" customWidth="1" outlineLevel="1"/>
    <col min="16" max="16" width="6.54296875" style="70" hidden="1" customWidth="1" outlineLevel="1"/>
    <col min="17" max="17" width="36" style="30" hidden="1" customWidth="1" outlineLevel="1"/>
    <col min="18" max="18" width="19.54296875" style="30" customWidth="1" collapsed="1"/>
    <col min="19" max="19" width="12.81640625" style="30" customWidth="1"/>
    <col min="20" max="20" width="11.453125" style="30" customWidth="1"/>
    <col min="21" max="21" width="14.453125" style="30" customWidth="1"/>
    <col min="22" max="22" width="11.7265625" style="30" customWidth="1"/>
    <col min="23" max="23" width="11.81640625" style="30" customWidth="1"/>
    <col min="24" max="16384" width="101.7265625" style="30"/>
  </cols>
  <sheetData>
    <row r="1" spans="1:21" ht="20" x14ac:dyDescent="0.4">
      <c r="A1" s="10" t="s">
        <v>0</v>
      </c>
      <c r="B1" s="11"/>
      <c r="C1" s="11"/>
      <c r="D1" s="11"/>
      <c r="E1" s="11"/>
      <c r="F1" s="12"/>
      <c r="G1" s="12"/>
      <c r="H1" s="13"/>
      <c r="I1" s="13"/>
    </row>
    <row r="2" spans="1:21" ht="15.5" x14ac:dyDescent="0.35">
      <c r="B2" s="16"/>
      <c r="C2" s="11"/>
      <c r="D2" s="11"/>
      <c r="E2" s="11"/>
      <c r="F2" s="12"/>
      <c r="G2" s="12"/>
      <c r="H2" s="13"/>
      <c r="I2" s="13"/>
      <c r="M2" s="171">
        <f>I4</f>
        <v>0</v>
      </c>
      <c r="N2" s="172">
        <f>I5</f>
        <v>0</v>
      </c>
      <c r="O2" s="173">
        <f>(100%-M2)*100</f>
        <v>100</v>
      </c>
      <c r="P2" s="173">
        <f>O2*N2</f>
        <v>0</v>
      </c>
      <c r="Q2" s="171">
        <f>IFERROR((P2+L5)/100,0)</f>
        <v>0</v>
      </c>
      <c r="S2" s="61"/>
    </row>
    <row r="3" spans="1:21" ht="16" thickBot="1" x14ac:dyDescent="0.4">
      <c r="A3" s="15"/>
      <c r="B3" s="16"/>
      <c r="C3" s="11"/>
      <c r="D3" s="11"/>
      <c r="E3" s="11"/>
      <c r="F3" s="12"/>
      <c r="G3" s="12"/>
      <c r="H3" s="13"/>
      <c r="I3" s="13"/>
      <c r="M3" s="14"/>
      <c r="N3" s="14"/>
    </row>
    <row r="4" spans="1:21" s="14" customFormat="1" ht="15.5" x14ac:dyDescent="0.35">
      <c r="A4" s="36"/>
      <c r="B4" s="34"/>
      <c r="C4" s="215" t="s">
        <v>659</v>
      </c>
      <c r="D4" s="251"/>
      <c r="E4" s="252"/>
      <c r="F4" s="253"/>
      <c r="G4" s="165" t="s">
        <v>599</v>
      </c>
      <c r="H4" s="166"/>
      <c r="I4" s="167"/>
      <c r="J4" s="71"/>
      <c r="L4" s="91" t="str">
        <f>IF(I4="","","ZDME")</f>
        <v/>
      </c>
      <c r="P4" s="71"/>
    </row>
    <row r="5" spans="1:21" s="14" customFormat="1" ht="15" customHeight="1" x14ac:dyDescent="0.35">
      <c r="A5" s="36"/>
      <c r="B5" s="34"/>
      <c r="C5" s="37">
        <f>E72</f>
        <v>0</v>
      </c>
      <c r="D5" s="289"/>
      <c r="E5" s="290"/>
      <c r="F5" s="212"/>
      <c r="G5" s="214"/>
      <c r="H5" s="207"/>
      <c r="I5" s="208"/>
      <c r="J5" s="72"/>
      <c r="K5" s="111"/>
      <c r="L5" s="91" t="str">
        <f>IF(I4="","",I4*100)</f>
        <v/>
      </c>
      <c r="P5" s="71"/>
      <c r="S5" s="61"/>
      <c r="U5" s="61"/>
    </row>
    <row r="6" spans="1:21" s="14" customFormat="1" ht="15" customHeight="1" thickBot="1" x14ac:dyDescent="0.4">
      <c r="A6" s="36"/>
      <c r="B6" s="34"/>
      <c r="C6" s="37"/>
      <c r="D6" s="289"/>
      <c r="E6" s="290"/>
      <c r="F6" s="212"/>
      <c r="G6" s="206"/>
      <c r="H6" s="207"/>
      <c r="I6" s="208"/>
      <c r="J6" s="72"/>
      <c r="K6" s="111"/>
      <c r="L6" s="91"/>
      <c r="P6" s="71"/>
      <c r="S6" s="61"/>
      <c r="U6" s="61"/>
    </row>
    <row r="7" spans="1:21" s="14" customFormat="1" ht="16" thickBot="1" x14ac:dyDescent="0.4">
      <c r="A7" s="36"/>
      <c r="B7" s="34"/>
      <c r="C7" s="184"/>
      <c r="D7" s="291"/>
      <c r="E7" s="292"/>
      <c r="F7" s="213"/>
      <c r="G7" s="209" t="s">
        <v>600</v>
      </c>
      <c r="H7" s="210"/>
      <c r="I7" s="211">
        <f>1-((1-I4)*(1-I5))</f>
        <v>0</v>
      </c>
      <c r="J7" s="72"/>
      <c r="K7" s="111"/>
      <c r="L7" s="91"/>
      <c r="P7" s="71"/>
    </row>
    <row r="8" spans="1:21" ht="15" thickBot="1" x14ac:dyDescent="0.4">
      <c r="A8" s="19"/>
      <c r="B8" s="20"/>
      <c r="C8" s="21"/>
      <c r="D8" s="149"/>
      <c r="E8" s="26"/>
      <c r="F8" s="264" t="s">
        <v>18</v>
      </c>
      <c r="G8" s="263"/>
      <c r="H8" s="264" t="s">
        <v>19</v>
      </c>
      <c r="I8" s="263"/>
      <c r="K8" s="111"/>
      <c r="M8" s="284" t="s">
        <v>20</v>
      </c>
      <c r="N8" s="285"/>
      <c r="O8" s="285"/>
      <c r="P8" s="285"/>
      <c r="Q8" s="286"/>
    </row>
    <row r="9" spans="1:21" x14ac:dyDescent="0.35">
      <c r="A9" s="22" t="s">
        <v>32</v>
      </c>
      <c r="B9" s="23" t="s">
        <v>33</v>
      </c>
      <c r="C9" s="24" t="s">
        <v>34</v>
      </c>
      <c r="D9" s="25" t="s">
        <v>35</v>
      </c>
      <c r="E9" s="26" t="s">
        <v>601</v>
      </c>
      <c r="F9" s="27" t="s">
        <v>22</v>
      </c>
      <c r="G9" s="28" t="s">
        <v>23</v>
      </c>
      <c r="H9" s="27" t="s">
        <v>22</v>
      </c>
      <c r="I9" s="28" t="s">
        <v>24</v>
      </c>
      <c r="J9" s="287" t="s">
        <v>25</v>
      </c>
      <c r="K9" s="111"/>
      <c r="M9" s="124" t="s">
        <v>26</v>
      </c>
      <c r="N9" s="124" t="s">
        <v>27</v>
      </c>
      <c r="O9" s="124" t="s">
        <v>28</v>
      </c>
      <c r="P9" s="124" t="s">
        <v>29</v>
      </c>
      <c r="Q9" s="293"/>
    </row>
    <row r="10" spans="1:21" ht="15" thickBot="1" x14ac:dyDescent="0.4">
      <c r="A10" s="73"/>
      <c r="B10" s="74"/>
      <c r="C10" s="75"/>
      <c r="D10" s="76"/>
      <c r="E10" s="77" t="s">
        <v>602</v>
      </c>
      <c r="F10" s="48" t="s">
        <v>37</v>
      </c>
      <c r="G10" s="49" t="s">
        <v>37</v>
      </c>
      <c r="H10" s="48" t="s">
        <v>37</v>
      </c>
      <c r="I10" s="49" t="s">
        <v>37</v>
      </c>
      <c r="J10" s="288"/>
      <c r="K10" s="111"/>
      <c r="M10" s="48" t="s">
        <v>38</v>
      </c>
      <c r="N10" s="48" t="s">
        <v>39</v>
      </c>
      <c r="O10" s="48" t="s">
        <v>40</v>
      </c>
      <c r="P10" s="48" t="s">
        <v>41</v>
      </c>
      <c r="Q10" s="294"/>
    </row>
    <row r="11" spans="1:21" ht="15" thickBot="1" x14ac:dyDescent="0.4">
      <c r="A11" s="130"/>
      <c r="B11" s="130"/>
      <c r="C11" s="142"/>
      <c r="D11" s="142"/>
      <c r="E11" s="130"/>
      <c r="F11" s="130"/>
      <c r="G11" s="130"/>
      <c r="H11" s="130"/>
      <c r="I11" s="130"/>
      <c r="J11" s="140"/>
      <c r="K11" s="111"/>
      <c r="M11" s="108"/>
      <c r="N11" s="108"/>
      <c r="O11" s="108"/>
      <c r="P11" s="108"/>
      <c r="Q11" s="143"/>
    </row>
    <row r="12" spans="1:21" ht="16" thickBot="1" x14ac:dyDescent="0.4">
      <c r="A12" s="232" t="s">
        <v>42</v>
      </c>
      <c r="B12" s="232"/>
      <c r="C12" s="232"/>
      <c r="D12" s="232"/>
      <c r="E12" s="232"/>
      <c r="F12" s="232"/>
      <c r="G12" s="232"/>
      <c r="H12" s="232"/>
      <c r="I12" s="232"/>
      <c r="J12" s="232"/>
      <c r="M12" s="152"/>
      <c r="N12" s="152"/>
      <c r="O12" s="152"/>
      <c r="P12" s="152"/>
    </row>
    <row r="13" spans="1:21" ht="15" thickBot="1" x14ac:dyDescent="0.4">
      <c r="A13" s="233" t="s">
        <v>75</v>
      </c>
      <c r="B13" s="57" t="s">
        <v>335</v>
      </c>
      <c r="C13" s="250" t="s">
        <v>660</v>
      </c>
      <c r="D13" s="249" t="s">
        <v>661</v>
      </c>
      <c r="E13" s="151"/>
      <c r="F13" s="186">
        <v>1246</v>
      </c>
      <c r="G13" s="95">
        <f t="shared" ref="G13:G16" si="0">F13-(F13*$I$7)</f>
        <v>1246</v>
      </c>
      <c r="H13" s="105">
        <f t="shared" ref="H13:H16" si="1">E13*F13</f>
        <v>0</v>
      </c>
      <c r="I13" s="44">
        <f t="shared" ref="I13:I16" si="2">E13*G13</f>
        <v>0</v>
      </c>
      <c r="J13" s="134"/>
      <c r="M13" s="152"/>
      <c r="N13" s="152"/>
      <c r="O13" s="152"/>
      <c r="P13" s="152"/>
    </row>
    <row r="14" spans="1:21" ht="15" thickBot="1" x14ac:dyDescent="0.4">
      <c r="A14" s="234" t="s">
        <v>78</v>
      </c>
      <c r="B14" s="58" t="s">
        <v>662</v>
      </c>
      <c r="C14" s="250" t="s">
        <v>660</v>
      </c>
      <c r="D14" s="248" t="s">
        <v>663</v>
      </c>
      <c r="E14" s="151"/>
      <c r="F14" s="186">
        <v>1360</v>
      </c>
      <c r="G14" s="95">
        <f t="shared" si="0"/>
        <v>1360</v>
      </c>
      <c r="H14" s="105">
        <f t="shared" si="1"/>
        <v>0</v>
      </c>
      <c r="I14" s="44">
        <f t="shared" si="2"/>
        <v>0</v>
      </c>
      <c r="J14" s="134"/>
      <c r="M14" s="152"/>
      <c r="N14" s="152"/>
      <c r="O14" s="152"/>
      <c r="P14" s="152"/>
    </row>
    <row r="15" spans="1:21" ht="15" thickBot="1" x14ac:dyDescent="0.4">
      <c r="A15" s="234" t="s">
        <v>114</v>
      </c>
      <c r="B15" s="58" t="s">
        <v>73</v>
      </c>
      <c r="C15" s="250" t="s">
        <v>660</v>
      </c>
      <c r="D15" s="248" t="s">
        <v>664</v>
      </c>
      <c r="E15" s="151"/>
      <c r="F15" s="186">
        <v>1219</v>
      </c>
      <c r="G15" s="95">
        <f t="shared" si="0"/>
        <v>1219</v>
      </c>
      <c r="H15" s="105">
        <f t="shared" si="1"/>
        <v>0</v>
      </c>
      <c r="I15" s="44">
        <f t="shared" si="2"/>
        <v>0</v>
      </c>
      <c r="J15" s="134"/>
      <c r="M15" s="152"/>
      <c r="N15" s="152"/>
      <c r="O15" s="152"/>
      <c r="P15" s="152"/>
    </row>
    <row r="16" spans="1:21" ht="15" thickBot="1" x14ac:dyDescent="0.4">
      <c r="A16" s="234" t="s">
        <v>167</v>
      </c>
      <c r="B16" s="58" t="s">
        <v>168</v>
      </c>
      <c r="C16" s="250" t="s">
        <v>660</v>
      </c>
      <c r="D16" s="248" t="s">
        <v>665</v>
      </c>
      <c r="E16" s="151"/>
      <c r="F16" s="186">
        <v>1795</v>
      </c>
      <c r="G16" s="95">
        <f t="shared" si="0"/>
        <v>1795</v>
      </c>
      <c r="H16" s="105">
        <f t="shared" si="1"/>
        <v>0</v>
      </c>
      <c r="I16" s="44">
        <f t="shared" si="2"/>
        <v>0</v>
      </c>
      <c r="J16" s="134"/>
      <c r="M16" s="152"/>
      <c r="N16" s="152"/>
      <c r="O16" s="152"/>
      <c r="P16" s="152"/>
    </row>
    <row r="17" spans="1:23" ht="16" thickBot="1" x14ac:dyDescent="0.4">
      <c r="A17" s="232" t="s">
        <v>459</v>
      </c>
      <c r="B17" s="232"/>
      <c r="C17" s="232"/>
      <c r="D17" s="232"/>
      <c r="E17" s="232"/>
      <c r="F17" s="232"/>
      <c r="G17" s="232"/>
      <c r="H17" s="232"/>
      <c r="I17" s="232"/>
      <c r="M17" s="152"/>
      <c r="N17" s="152"/>
      <c r="O17" s="152"/>
      <c r="P17" s="152"/>
    </row>
    <row r="18" spans="1:23" x14ac:dyDescent="0.35">
      <c r="A18" s="233" t="s">
        <v>463</v>
      </c>
      <c r="B18" s="57" t="s">
        <v>73</v>
      </c>
      <c r="C18" s="85" t="s">
        <v>666</v>
      </c>
      <c r="D18" s="97" t="s">
        <v>667</v>
      </c>
      <c r="E18" s="153"/>
      <c r="F18" s="185">
        <v>1287</v>
      </c>
      <c r="G18" s="94">
        <f>F18-(F18*$I$7)</f>
        <v>1287</v>
      </c>
      <c r="H18" s="103">
        <f t="shared" ref="H18:H70" si="3">E18*F18</f>
        <v>0</v>
      </c>
      <c r="I18" s="86">
        <f t="shared" ref="I18:I70" si="4">E18*G18</f>
        <v>0</v>
      </c>
      <c r="J18" s="133"/>
      <c r="K18" s="118"/>
      <c r="L18" s="61"/>
      <c r="M18" s="154"/>
      <c r="N18" s="57"/>
      <c r="O18" s="126"/>
      <c r="P18" s="182"/>
      <c r="Q18" s="14"/>
      <c r="S18" s="102"/>
      <c r="T18" s="144"/>
      <c r="U18" s="144"/>
      <c r="V18" s="144"/>
      <c r="W18" s="61"/>
    </row>
    <row r="19" spans="1:23" x14ac:dyDescent="0.35">
      <c r="A19" s="234" t="s">
        <v>668</v>
      </c>
      <c r="B19" s="58" t="s">
        <v>110</v>
      </c>
      <c r="C19" s="46" t="s">
        <v>666</v>
      </c>
      <c r="D19" s="98" t="s">
        <v>669</v>
      </c>
      <c r="E19" s="151"/>
      <c r="F19" s="186">
        <v>2835</v>
      </c>
      <c r="G19" s="95">
        <f t="shared" ref="G19:G70" si="5">F19-(F19*$I$7)</f>
        <v>2835</v>
      </c>
      <c r="H19" s="105">
        <f t="shared" si="3"/>
        <v>0</v>
      </c>
      <c r="I19" s="44">
        <f t="shared" si="4"/>
        <v>0</v>
      </c>
      <c r="J19" s="134"/>
      <c r="K19" s="118"/>
      <c r="L19" s="61"/>
      <c r="M19" s="127"/>
      <c r="N19" s="58"/>
      <c r="O19" s="125"/>
      <c r="P19" s="183"/>
      <c r="Q19" s="14"/>
      <c r="S19" s="102"/>
      <c r="T19" s="144"/>
      <c r="U19" s="144"/>
      <c r="V19" s="144"/>
    </row>
    <row r="20" spans="1:23" x14ac:dyDescent="0.35">
      <c r="A20" s="234" t="s">
        <v>72</v>
      </c>
      <c r="B20" s="58" t="s">
        <v>73</v>
      </c>
      <c r="C20" s="46" t="s">
        <v>666</v>
      </c>
      <c r="D20" s="98" t="s">
        <v>670</v>
      </c>
      <c r="E20" s="151"/>
      <c r="F20" s="186">
        <v>1318</v>
      </c>
      <c r="G20" s="95">
        <f t="shared" si="5"/>
        <v>1318</v>
      </c>
      <c r="H20" s="105">
        <f t="shared" si="3"/>
        <v>0</v>
      </c>
      <c r="I20" s="44">
        <f t="shared" si="4"/>
        <v>0</v>
      </c>
      <c r="J20" s="134"/>
      <c r="K20" s="118"/>
      <c r="L20" s="61"/>
      <c r="M20" s="127"/>
      <c r="N20" s="58"/>
      <c r="O20" s="125"/>
      <c r="P20" s="183"/>
      <c r="Q20" s="14"/>
      <c r="S20" s="102"/>
      <c r="T20" s="144"/>
      <c r="U20" s="144"/>
      <c r="V20" s="144"/>
    </row>
    <row r="21" spans="1:23" x14ac:dyDescent="0.35">
      <c r="A21" s="234" t="s">
        <v>75</v>
      </c>
      <c r="B21" s="58" t="s">
        <v>335</v>
      </c>
      <c r="C21" s="46" t="s">
        <v>666</v>
      </c>
      <c r="D21" s="98" t="s">
        <v>671</v>
      </c>
      <c r="E21" s="151"/>
      <c r="F21" s="186">
        <v>1313</v>
      </c>
      <c r="G21" s="95">
        <f t="shared" si="5"/>
        <v>1313</v>
      </c>
      <c r="H21" s="105">
        <f t="shared" si="3"/>
        <v>0</v>
      </c>
      <c r="I21" s="44">
        <f t="shared" si="4"/>
        <v>0</v>
      </c>
      <c r="J21" s="134"/>
      <c r="K21" s="118"/>
      <c r="L21" s="61"/>
      <c r="M21" s="127"/>
      <c r="N21" s="58"/>
      <c r="O21" s="125"/>
      <c r="P21" s="183"/>
      <c r="Q21" s="14"/>
      <c r="S21" s="102"/>
      <c r="T21" s="144"/>
      <c r="U21" s="144"/>
      <c r="V21" s="144"/>
    </row>
    <row r="22" spans="1:23" x14ac:dyDescent="0.35">
      <c r="A22" s="234" t="s">
        <v>78</v>
      </c>
      <c r="B22" s="58" t="s">
        <v>79</v>
      </c>
      <c r="C22" s="46" t="s">
        <v>666</v>
      </c>
      <c r="D22" s="98" t="s">
        <v>672</v>
      </c>
      <c r="E22" s="151"/>
      <c r="F22" s="186">
        <v>1394</v>
      </c>
      <c r="G22" s="95">
        <f t="shared" si="5"/>
        <v>1394</v>
      </c>
      <c r="H22" s="105">
        <f t="shared" si="3"/>
        <v>0</v>
      </c>
      <c r="I22" s="44">
        <f t="shared" si="4"/>
        <v>0</v>
      </c>
      <c r="J22" s="134"/>
      <c r="K22" s="118"/>
      <c r="L22" s="61"/>
      <c r="M22" s="127"/>
      <c r="N22" s="58"/>
      <c r="O22" s="125"/>
      <c r="P22" s="183"/>
      <c r="Q22" s="14"/>
      <c r="S22" s="102"/>
      <c r="T22" s="144"/>
      <c r="U22" s="144"/>
      <c r="V22" s="144"/>
    </row>
    <row r="23" spans="1:23" x14ac:dyDescent="0.35">
      <c r="A23" s="234" t="s">
        <v>87</v>
      </c>
      <c r="B23" s="58" t="s">
        <v>88</v>
      </c>
      <c r="C23" s="46" t="s">
        <v>666</v>
      </c>
      <c r="D23" s="98" t="s">
        <v>673</v>
      </c>
      <c r="E23" s="151"/>
      <c r="F23" s="186">
        <v>1908</v>
      </c>
      <c r="G23" s="95">
        <f t="shared" si="5"/>
        <v>1908</v>
      </c>
      <c r="H23" s="105">
        <f t="shared" si="3"/>
        <v>0</v>
      </c>
      <c r="I23" s="44">
        <f t="shared" si="4"/>
        <v>0</v>
      </c>
      <c r="J23" s="134"/>
      <c r="K23" s="118"/>
      <c r="L23" s="61"/>
      <c r="M23" s="127"/>
      <c r="N23" s="58"/>
      <c r="O23" s="125"/>
      <c r="P23" s="183"/>
      <c r="Q23" s="14"/>
      <c r="S23" s="102"/>
      <c r="T23" s="144"/>
      <c r="U23" s="144"/>
      <c r="V23" s="144"/>
    </row>
    <row r="24" spans="1:23" x14ac:dyDescent="0.35">
      <c r="A24" s="234" t="s">
        <v>99</v>
      </c>
      <c r="B24" s="58" t="s">
        <v>133</v>
      </c>
      <c r="C24" s="46" t="s">
        <v>666</v>
      </c>
      <c r="D24" s="98" t="s">
        <v>674</v>
      </c>
      <c r="E24" s="151"/>
      <c r="F24" s="186">
        <v>2754</v>
      </c>
      <c r="G24" s="95">
        <f t="shared" si="5"/>
        <v>2754</v>
      </c>
      <c r="H24" s="105">
        <f t="shared" si="3"/>
        <v>0</v>
      </c>
      <c r="I24" s="44">
        <f t="shared" si="4"/>
        <v>0</v>
      </c>
      <c r="J24" s="134"/>
      <c r="K24" s="118"/>
      <c r="L24" s="61"/>
      <c r="M24" s="127"/>
      <c r="N24" s="58"/>
      <c r="O24" s="125"/>
      <c r="P24" s="183"/>
      <c r="Q24" s="14"/>
      <c r="S24" s="102"/>
      <c r="T24" s="144"/>
      <c r="U24" s="144"/>
      <c r="V24" s="144"/>
    </row>
    <row r="25" spans="1:23" x14ac:dyDescent="0.35">
      <c r="A25" s="234" t="s">
        <v>102</v>
      </c>
      <c r="B25" s="58" t="s">
        <v>103</v>
      </c>
      <c r="C25" s="46" t="s">
        <v>666</v>
      </c>
      <c r="D25" s="98" t="s">
        <v>675</v>
      </c>
      <c r="E25" s="151"/>
      <c r="F25" s="186">
        <v>2942</v>
      </c>
      <c r="G25" s="95">
        <f t="shared" si="5"/>
        <v>2942</v>
      </c>
      <c r="H25" s="105">
        <f t="shared" si="3"/>
        <v>0</v>
      </c>
      <c r="I25" s="44">
        <f t="shared" si="4"/>
        <v>0</v>
      </c>
      <c r="J25" s="134"/>
      <c r="K25" s="118"/>
      <c r="L25" s="61"/>
      <c r="M25" s="127"/>
      <c r="N25" s="58"/>
      <c r="O25" s="125"/>
      <c r="P25" s="183"/>
      <c r="Q25" s="14"/>
      <c r="S25" s="102"/>
      <c r="T25" s="144"/>
      <c r="U25" s="144"/>
      <c r="V25" s="144"/>
    </row>
    <row r="26" spans="1:23" x14ac:dyDescent="0.35">
      <c r="A26" s="234" t="s">
        <v>114</v>
      </c>
      <c r="B26" s="58" t="s">
        <v>73</v>
      </c>
      <c r="C26" s="46" t="s">
        <v>666</v>
      </c>
      <c r="D26" s="98" t="s">
        <v>676</v>
      </c>
      <c r="E26" s="151"/>
      <c r="F26" s="186">
        <v>1347</v>
      </c>
      <c r="G26" s="95">
        <f t="shared" si="5"/>
        <v>1347</v>
      </c>
      <c r="H26" s="105">
        <f t="shared" si="3"/>
        <v>0</v>
      </c>
      <c r="I26" s="44">
        <f t="shared" si="4"/>
        <v>0</v>
      </c>
      <c r="J26" s="134"/>
      <c r="K26" s="118"/>
      <c r="L26" s="61"/>
      <c r="M26" s="127"/>
      <c r="N26" s="58"/>
      <c r="O26" s="125"/>
      <c r="P26" s="183"/>
      <c r="Q26" s="14"/>
      <c r="S26" s="102"/>
      <c r="T26" s="144"/>
      <c r="U26" s="144"/>
      <c r="V26" s="144"/>
    </row>
    <row r="27" spans="1:23" x14ac:dyDescent="0.35">
      <c r="A27" s="234" t="s">
        <v>116</v>
      </c>
      <c r="B27" s="58" t="s">
        <v>117</v>
      </c>
      <c r="C27" s="46" t="s">
        <v>666</v>
      </c>
      <c r="D27" s="98" t="s">
        <v>677</v>
      </c>
      <c r="E27" s="151"/>
      <c r="F27" s="186">
        <v>1681</v>
      </c>
      <c r="G27" s="95">
        <f t="shared" si="5"/>
        <v>1681</v>
      </c>
      <c r="H27" s="105">
        <f t="shared" si="3"/>
        <v>0</v>
      </c>
      <c r="I27" s="44">
        <f t="shared" si="4"/>
        <v>0</v>
      </c>
      <c r="J27" s="134"/>
      <c r="K27" s="118"/>
      <c r="L27" s="61"/>
      <c r="M27" s="127"/>
      <c r="N27" s="58"/>
      <c r="O27" s="125"/>
      <c r="P27" s="183"/>
      <c r="Q27" s="14"/>
      <c r="S27" s="102"/>
      <c r="T27" s="144"/>
      <c r="U27" s="144"/>
      <c r="V27" s="144"/>
    </row>
    <row r="28" spans="1:23" x14ac:dyDescent="0.35">
      <c r="A28" s="234" t="s">
        <v>119</v>
      </c>
      <c r="B28" s="58" t="s">
        <v>120</v>
      </c>
      <c r="C28" s="46" t="s">
        <v>666</v>
      </c>
      <c r="D28" s="98" t="s">
        <v>678</v>
      </c>
      <c r="E28" s="151"/>
      <c r="F28" s="186">
        <v>1756</v>
      </c>
      <c r="G28" s="95">
        <f t="shared" si="5"/>
        <v>1756</v>
      </c>
      <c r="H28" s="105">
        <f t="shared" si="3"/>
        <v>0</v>
      </c>
      <c r="I28" s="44">
        <f t="shared" si="4"/>
        <v>0</v>
      </c>
      <c r="J28" s="134"/>
      <c r="K28" s="118"/>
      <c r="L28" s="61"/>
      <c r="M28" s="127"/>
      <c r="N28" s="58"/>
      <c r="O28" s="125"/>
      <c r="P28" s="183"/>
      <c r="Q28" s="14"/>
      <c r="S28" s="102"/>
      <c r="T28" s="144"/>
      <c r="U28" s="144"/>
      <c r="V28" s="144"/>
    </row>
    <row r="29" spans="1:23" x14ac:dyDescent="0.35">
      <c r="A29" s="234" t="s">
        <v>140</v>
      </c>
      <c r="B29" s="58" t="s">
        <v>198</v>
      </c>
      <c r="C29" s="46" t="s">
        <v>666</v>
      </c>
      <c r="D29" s="98" t="s">
        <v>679</v>
      </c>
      <c r="E29" s="151"/>
      <c r="F29" s="186">
        <v>2718</v>
      </c>
      <c r="G29" s="95">
        <f t="shared" si="5"/>
        <v>2718</v>
      </c>
      <c r="H29" s="105">
        <f t="shared" si="3"/>
        <v>0</v>
      </c>
      <c r="I29" s="44">
        <f t="shared" si="4"/>
        <v>0</v>
      </c>
      <c r="J29" s="134"/>
      <c r="K29" s="118"/>
      <c r="L29" s="61"/>
      <c r="M29" s="127"/>
      <c r="N29" s="58"/>
      <c r="O29" s="125"/>
      <c r="P29" s="183"/>
      <c r="Q29" s="14"/>
      <c r="S29" s="102"/>
      <c r="T29" s="144"/>
      <c r="U29" s="144"/>
      <c r="V29" s="144"/>
    </row>
    <row r="30" spans="1:23" x14ac:dyDescent="0.35">
      <c r="A30" s="234" t="s">
        <v>143</v>
      </c>
      <c r="B30" s="58" t="s">
        <v>144</v>
      </c>
      <c r="C30" s="46" t="s">
        <v>666</v>
      </c>
      <c r="D30" s="98" t="s">
        <v>680</v>
      </c>
      <c r="E30" s="151"/>
      <c r="F30" s="186">
        <v>2701</v>
      </c>
      <c r="G30" s="95">
        <f t="shared" si="5"/>
        <v>2701</v>
      </c>
      <c r="H30" s="105">
        <f t="shared" si="3"/>
        <v>0</v>
      </c>
      <c r="I30" s="44">
        <f t="shared" si="4"/>
        <v>0</v>
      </c>
      <c r="J30" s="134"/>
      <c r="K30" s="118"/>
      <c r="L30" s="61"/>
      <c r="M30" s="127"/>
      <c r="N30" s="58"/>
      <c r="O30" s="125"/>
      <c r="P30" s="183"/>
      <c r="Q30" s="14"/>
      <c r="S30" s="102"/>
      <c r="T30" s="144"/>
      <c r="U30" s="144"/>
      <c r="V30" s="144"/>
    </row>
    <row r="31" spans="1:23" x14ac:dyDescent="0.35">
      <c r="A31" s="234" t="s">
        <v>167</v>
      </c>
      <c r="B31" s="58" t="s">
        <v>168</v>
      </c>
      <c r="C31" s="46" t="s">
        <v>666</v>
      </c>
      <c r="D31" s="98" t="s">
        <v>681</v>
      </c>
      <c r="E31" s="151"/>
      <c r="F31" s="186">
        <v>1917</v>
      </c>
      <c r="G31" s="95">
        <f t="shared" si="5"/>
        <v>1917</v>
      </c>
      <c r="H31" s="105">
        <f t="shared" si="3"/>
        <v>0</v>
      </c>
      <c r="I31" s="44">
        <f t="shared" si="4"/>
        <v>0</v>
      </c>
      <c r="J31" s="134"/>
      <c r="K31" s="118"/>
      <c r="L31" s="61"/>
      <c r="M31" s="127"/>
      <c r="N31" s="58"/>
      <c r="O31" s="125"/>
      <c r="P31" s="183"/>
      <c r="Q31" s="14"/>
      <c r="S31" s="102"/>
      <c r="T31" s="144"/>
      <c r="U31" s="144"/>
      <c r="V31" s="144"/>
    </row>
    <row r="32" spans="1:23" x14ac:dyDescent="0.35">
      <c r="A32" s="234" t="s">
        <v>170</v>
      </c>
      <c r="B32" s="58" t="s">
        <v>171</v>
      </c>
      <c r="C32" s="46" t="s">
        <v>666</v>
      </c>
      <c r="D32" s="98" t="s">
        <v>682</v>
      </c>
      <c r="E32" s="151"/>
      <c r="F32" s="193">
        <v>1836</v>
      </c>
      <c r="G32" s="95">
        <f t="shared" si="5"/>
        <v>1836</v>
      </c>
      <c r="H32" s="105">
        <f t="shared" si="3"/>
        <v>0</v>
      </c>
      <c r="I32" s="44">
        <f t="shared" si="4"/>
        <v>0</v>
      </c>
      <c r="J32" s="134"/>
      <c r="K32" s="118"/>
      <c r="L32" s="61"/>
      <c r="M32" s="127"/>
      <c r="N32" s="58"/>
      <c r="O32" s="125"/>
      <c r="P32" s="183"/>
      <c r="Q32" s="14"/>
      <c r="S32" s="102"/>
      <c r="T32" s="144"/>
      <c r="U32" s="144"/>
      <c r="V32" s="144"/>
    </row>
    <row r="33" spans="1:22" x14ac:dyDescent="0.35">
      <c r="A33" s="234" t="s">
        <v>173</v>
      </c>
      <c r="B33" s="58" t="s">
        <v>125</v>
      </c>
      <c r="C33" s="46" t="s">
        <v>666</v>
      </c>
      <c r="D33" s="98" t="s">
        <v>683</v>
      </c>
      <c r="E33" s="151"/>
      <c r="F33" s="186">
        <v>2034</v>
      </c>
      <c r="G33" s="95">
        <f t="shared" si="5"/>
        <v>2034</v>
      </c>
      <c r="H33" s="105">
        <f t="shared" si="3"/>
        <v>0</v>
      </c>
      <c r="I33" s="44">
        <f t="shared" si="4"/>
        <v>0</v>
      </c>
      <c r="J33" s="134"/>
      <c r="K33" s="118"/>
      <c r="L33" s="61"/>
      <c r="M33" s="127"/>
      <c r="N33" s="58"/>
      <c r="O33" s="125"/>
      <c r="P33" s="183"/>
      <c r="Q33" s="14"/>
      <c r="S33" s="102"/>
      <c r="T33" s="144"/>
      <c r="U33" s="144"/>
      <c r="V33" s="144"/>
    </row>
    <row r="34" spans="1:22" x14ac:dyDescent="0.35">
      <c r="A34" s="234" t="s">
        <v>176</v>
      </c>
      <c r="B34" s="58" t="s">
        <v>82</v>
      </c>
      <c r="C34" s="46" t="s">
        <v>666</v>
      </c>
      <c r="D34" s="98" t="s">
        <v>684</v>
      </c>
      <c r="E34" s="151"/>
      <c r="F34" s="186">
        <v>2312</v>
      </c>
      <c r="G34" s="95">
        <f t="shared" si="5"/>
        <v>2312</v>
      </c>
      <c r="H34" s="105">
        <f t="shared" si="3"/>
        <v>0</v>
      </c>
      <c r="I34" s="44">
        <f t="shared" si="4"/>
        <v>0</v>
      </c>
      <c r="J34" s="134"/>
      <c r="K34" s="118"/>
      <c r="L34" s="61"/>
      <c r="M34" s="127"/>
      <c r="N34" s="58"/>
      <c r="O34" s="125"/>
      <c r="P34" s="183"/>
      <c r="Q34" s="14"/>
      <c r="S34" s="102"/>
      <c r="T34" s="144"/>
      <c r="U34" s="144"/>
      <c r="V34" s="144"/>
    </row>
    <row r="35" spans="1:22" x14ac:dyDescent="0.35">
      <c r="A35" s="234" t="s">
        <v>181</v>
      </c>
      <c r="B35" s="58" t="s">
        <v>182</v>
      </c>
      <c r="C35" s="46" t="s">
        <v>666</v>
      </c>
      <c r="D35" s="98" t="s">
        <v>685</v>
      </c>
      <c r="E35" s="151"/>
      <c r="F35" s="186">
        <v>2428</v>
      </c>
      <c r="G35" s="95">
        <f t="shared" si="5"/>
        <v>2428</v>
      </c>
      <c r="H35" s="105">
        <f t="shared" si="3"/>
        <v>0</v>
      </c>
      <c r="I35" s="44">
        <f t="shared" si="4"/>
        <v>0</v>
      </c>
      <c r="J35" s="134"/>
      <c r="K35" s="118"/>
      <c r="L35" s="61"/>
      <c r="M35" s="127"/>
      <c r="N35" s="58"/>
      <c r="O35" s="125"/>
      <c r="P35" s="183"/>
      <c r="Q35" s="14"/>
      <c r="S35" s="102"/>
      <c r="T35" s="144"/>
      <c r="U35" s="144"/>
      <c r="V35" s="144"/>
    </row>
    <row r="36" spans="1:22" x14ac:dyDescent="0.35">
      <c r="A36" s="234" t="s">
        <v>187</v>
      </c>
      <c r="B36" s="58" t="s">
        <v>97</v>
      </c>
      <c r="C36" s="46" t="s">
        <v>666</v>
      </c>
      <c r="D36" s="98" t="s">
        <v>686</v>
      </c>
      <c r="E36" s="151"/>
      <c r="F36" s="186">
        <v>2726</v>
      </c>
      <c r="G36" s="95">
        <f t="shared" si="5"/>
        <v>2726</v>
      </c>
      <c r="H36" s="105">
        <f t="shared" si="3"/>
        <v>0</v>
      </c>
      <c r="I36" s="44">
        <f t="shared" si="4"/>
        <v>0</v>
      </c>
      <c r="J36" s="134"/>
      <c r="K36" s="118"/>
      <c r="L36" s="61"/>
      <c r="M36" s="127"/>
      <c r="N36" s="58"/>
      <c r="O36" s="125"/>
      <c r="P36" s="183"/>
      <c r="Q36" s="14"/>
      <c r="S36" s="102"/>
      <c r="T36" s="144"/>
      <c r="U36" s="144"/>
      <c r="V36" s="144"/>
    </row>
    <row r="37" spans="1:22" x14ac:dyDescent="0.35">
      <c r="A37" s="234" t="s">
        <v>192</v>
      </c>
      <c r="B37" s="58" t="s">
        <v>82</v>
      </c>
      <c r="C37" s="46" t="s">
        <v>666</v>
      </c>
      <c r="D37" s="98" t="s">
        <v>687</v>
      </c>
      <c r="E37" s="151"/>
      <c r="F37" s="186">
        <v>2634</v>
      </c>
      <c r="G37" s="95">
        <f t="shared" si="5"/>
        <v>2634</v>
      </c>
      <c r="H37" s="105">
        <f t="shared" si="3"/>
        <v>0</v>
      </c>
      <c r="I37" s="44">
        <f t="shared" si="4"/>
        <v>0</v>
      </c>
      <c r="J37" s="134"/>
      <c r="K37" s="118"/>
      <c r="L37" s="61"/>
      <c r="M37" s="127"/>
      <c r="N37" s="58"/>
      <c r="O37" s="125"/>
      <c r="P37" s="183"/>
      <c r="Q37" s="14"/>
      <c r="S37" s="102"/>
      <c r="T37" s="144"/>
      <c r="U37" s="144"/>
      <c r="V37" s="144"/>
    </row>
    <row r="38" spans="1:22" x14ac:dyDescent="0.35">
      <c r="A38" s="234" t="s">
        <v>194</v>
      </c>
      <c r="B38" s="58" t="s">
        <v>88</v>
      </c>
      <c r="C38" s="46" t="s">
        <v>666</v>
      </c>
      <c r="D38" s="98" t="s">
        <v>688</v>
      </c>
      <c r="E38" s="151"/>
      <c r="F38" s="186">
        <v>2886</v>
      </c>
      <c r="G38" s="95">
        <f t="shared" si="5"/>
        <v>2886</v>
      </c>
      <c r="H38" s="105">
        <f t="shared" si="3"/>
        <v>0</v>
      </c>
      <c r="I38" s="44">
        <f t="shared" si="4"/>
        <v>0</v>
      </c>
      <c r="J38" s="134"/>
      <c r="K38" s="118"/>
      <c r="L38" s="61"/>
      <c r="M38" s="127"/>
      <c r="N38" s="58"/>
      <c r="O38" s="125"/>
      <c r="P38" s="183"/>
      <c r="Q38" s="14"/>
      <c r="S38" s="102"/>
      <c r="T38" s="144"/>
      <c r="U38" s="144"/>
      <c r="V38" s="144"/>
    </row>
    <row r="39" spans="1:22" x14ac:dyDescent="0.35">
      <c r="A39" s="234" t="s">
        <v>197</v>
      </c>
      <c r="B39" s="58" t="s">
        <v>198</v>
      </c>
      <c r="C39" s="46" t="s">
        <v>666</v>
      </c>
      <c r="D39" s="98" t="s">
        <v>689</v>
      </c>
      <c r="E39" s="151"/>
      <c r="F39" s="186">
        <v>3094</v>
      </c>
      <c r="G39" s="95">
        <f t="shared" si="5"/>
        <v>3094</v>
      </c>
      <c r="H39" s="105">
        <f t="shared" si="3"/>
        <v>0</v>
      </c>
      <c r="I39" s="44">
        <f t="shared" si="4"/>
        <v>0</v>
      </c>
      <c r="J39" s="134"/>
      <c r="K39" s="118"/>
      <c r="L39" s="61"/>
      <c r="M39" s="127"/>
      <c r="N39" s="58"/>
      <c r="O39" s="125"/>
      <c r="P39" s="183"/>
      <c r="Q39" s="14"/>
      <c r="S39" s="102"/>
      <c r="T39" s="144"/>
      <c r="U39" s="144"/>
      <c r="V39" s="144"/>
    </row>
    <row r="40" spans="1:22" x14ac:dyDescent="0.35">
      <c r="A40" s="234" t="s">
        <v>200</v>
      </c>
      <c r="B40" s="58" t="s">
        <v>201</v>
      </c>
      <c r="C40" s="46" t="s">
        <v>666</v>
      </c>
      <c r="D40" s="98" t="s">
        <v>690</v>
      </c>
      <c r="E40" s="151"/>
      <c r="F40" s="186">
        <v>3277</v>
      </c>
      <c r="G40" s="95">
        <f t="shared" si="5"/>
        <v>3277</v>
      </c>
      <c r="H40" s="105">
        <f t="shared" si="3"/>
        <v>0</v>
      </c>
      <c r="I40" s="44">
        <f t="shared" si="4"/>
        <v>0</v>
      </c>
      <c r="J40" s="134"/>
      <c r="K40" s="118"/>
      <c r="L40" s="61"/>
      <c r="M40" s="127"/>
      <c r="N40" s="58"/>
      <c r="O40" s="125"/>
      <c r="P40" s="183"/>
      <c r="Q40" s="14"/>
      <c r="S40" s="102"/>
      <c r="T40" s="144"/>
      <c r="U40" s="144"/>
      <c r="V40" s="144"/>
    </row>
    <row r="41" spans="1:22" x14ac:dyDescent="0.35">
      <c r="A41" s="234" t="s">
        <v>207</v>
      </c>
      <c r="B41" s="58" t="s">
        <v>208</v>
      </c>
      <c r="C41" s="46" t="s">
        <v>666</v>
      </c>
      <c r="D41" s="98" t="s">
        <v>691</v>
      </c>
      <c r="E41" s="151"/>
      <c r="F41" s="186">
        <v>3510</v>
      </c>
      <c r="G41" s="95">
        <f t="shared" si="5"/>
        <v>3510</v>
      </c>
      <c r="H41" s="105">
        <f t="shared" si="3"/>
        <v>0</v>
      </c>
      <c r="I41" s="44">
        <f t="shared" si="4"/>
        <v>0</v>
      </c>
      <c r="J41" s="134"/>
      <c r="K41" s="118"/>
      <c r="L41" s="61"/>
      <c r="M41" s="127"/>
      <c r="N41" s="58"/>
      <c r="O41" s="125"/>
      <c r="P41" s="183"/>
      <c r="Q41" s="14"/>
      <c r="S41" s="102"/>
      <c r="T41" s="144"/>
      <c r="U41" s="144"/>
      <c r="V41" s="144"/>
    </row>
    <row r="42" spans="1:22" x14ac:dyDescent="0.35">
      <c r="A42" s="234" t="s">
        <v>233</v>
      </c>
      <c r="B42" s="58" t="s">
        <v>79</v>
      </c>
      <c r="C42" s="46" t="s">
        <v>666</v>
      </c>
      <c r="D42" s="98" t="s">
        <v>692</v>
      </c>
      <c r="E42" s="151"/>
      <c r="F42" s="186">
        <v>2585</v>
      </c>
      <c r="G42" s="95">
        <f t="shared" si="5"/>
        <v>2585</v>
      </c>
      <c r="H42" s="105">
        <f t="shared" si="3"/>
        <v>0</v>
      </c>
      <c r="I42" s="44">
        <f t="shared" si="4"/>
        <v>0</v>
      </c>
      <c r="J42" s="134"/>
      <c r="K42" s="118"/>
      <c r="L42" s="61"/>
      <c r="M42" s="127"/>
      <c r="N42" s="58"/>
      <c r="O42" s="125"/>
      <c r="P42" s="183"/>
      <c r="Q42" s="14"/>
      <c r="S42" s="102"/>
      <c r="T42" s="144"/>
      <c r="U42" s="144"/>
      <c r="V42" s="144"/>
    </row>
    <row r="43" spans="1:22" x14ac:dyDescent="0.35">
      <c r="A43" s="234" t="s">
        <v>235</v>
      </c>
      <c r="B43" s="58" t="s">
        <v>182</v>
      </c>
      <c r="C43" s="46" t="s">
        <v>666</v>
      </c>
      <c r="D43" s="98" t="s">
        <v>693</v>
      </c>
      <c r="E43" s="151"/>
      <c r="F43" s="186">
        <v>2558</v>
      </c>
      <c r="G43" s="95">
        <f t="shared" si="5"/>
        <v>2558</v>
      </c>
      <c r="H43" s="105">
        <f t="shared" si="3"/>
        <v>0</v>
      </c>
      <c r="I43" s="44">
        <f t="shared" si="4"/>
        <v>0</v>
      </c>
      <c r="J43" s="134"/>
      <c r="K43" s="118"/>
      <c r="L43" s="61"/>
      <c r="M43" s="127"/>
      <c r="N43" s="58"/>
      <c r="O43" s="125"/>
      <c r="P43" s="183"/>
      <c r="Q43" s="14"/>
      <c r="S43" s="102"/>
      <c r="T43" s="144"/>
      <c r="U43" s="144"/>
      <c r="V43" s="144"/>
    </row>
    <row r="44" spans="1:22" x14ac:dyDescent="0.35">
      <c r="A44" s="234" t="s">
        <v>243</v>
      </c>
      <c r="B44" s="58" t="s">
        <v>244</v>
      </c>
      <c r="C44" s="46" t="s">
        <v>666</v>
      </c>
      <c r="D44" s="98" t="s">
        <v>694</v>
      </c>
      <c r="E44" s="151"/>
      <c r="F44" s="186">
        <v>3295</v>
      </c>
      <c r="G44" s="95">
        <f t="shared" si="5"/>
        <v>3295</v>
      </c>
      <c r="H44" s="105">
        <f t="shared" si="3"/>
        <v>0</v>
      </c>
      <c r="I44" s="44">
        <f t="shared" si="4"/>
        <v>0</v>
      </c>
      <c r="J44" s="134"/>
      <c r="K44" s="118"/>
      <c r="L44" s="61"/>
      <c r="M44" s="127"/>
      <c r="N44" s="58"/>
      <c r="O44" s="125"/>
      <c r="P44" s="183"/>
      <c r="Q44" s="14"/>
      <c r="S44" s="102"/>
      <c r="T44" s="144"/>
      <c r="U44" s="144"/>
      <c r="V44" s="144"/>
    </row>
    <row r="45" spans="1:22" x14ac:dyDescent="0.35">
      <c r="A45" s="234" t="s">
        <v>254</v>
      </c>
      <c r="B45" s="58" t="s">
        <v>144</v>
      </c>
      <c r="C45" s="46" t="s">
        <v>666</v>
      </c>
      <c r="D45" s="98" t="s">
        <v>695</v>
      </c>
      <c r="E45" s="151"/>
      <c r="F45" s="186">
        <v>3643</v>
      </c>
      <c r="G45" s="95">
        <f t="shared" si="5"/>
        <v>3643</v>
      </c>
      <c r="H45" s="105">
        <f t="shared" si="3"/>
        <v>0</v>
      </c>
      <c r="I45" s="44">
        <f t="shared" si="4"/>
        <v>0</v>
      </c>
      <c r="J45" s="134"/>
      <c r="K45" s="118"/>
      <c r="L45" s="61"/>
      <c r="M45" s="127"/>
      <c r="N45" s="58"/>
      <c r="O45" s="125"/>
      <c r="P45" s="183"/>
      <c r="Q45" s="14"/>
      <c r="S45" s="102"/>
      <c r="T45" s="144"/>
      <c r="U45" s="144"/>
      <c r="V45" s="144"/>
    </row>
    <row r="46" spans="1:22" x14ac:dyDescent="0.35">
      <c r="A46" s="234" t="s">
        <v>282</v>
      </c>
      <c r="B46" s="58" t="s">
        <v>171</v>
      </c>
      <c r="C46" s="46" t="s">
        <v>666</v>
      </c>
      <c r="D46" s="98" t="s">
        <v>696</v>
      </c>
      <c r="E46" s="151"/>
      <c r="F46" s="186">
        <v>2526</v>
      </c>
      <c r="G46" s="95">
        <f t="shared" si="5"/>
        <v>2526</v>
      </c>
      <c r="H46" s="105">
        <f t="shared" si="3"/>
        <v>0</v>
      </c>
      <c r="I46" s="44">
        <f t="shared" si="4"/>
        <v>0</v>
      </c>
      <c r="J46" s="134"/>
      <c r="K46" s="118"/>
      <c r="L46" s="61"/>
      <c r="M46" s="127"/>
      <c r="N46" s="58"/>
      <c r="O46" s="125"/>
      <c r="P46" s="183"/>
      <c r="Q46" s="14"/>
      <c r="S46" s="102"/>
      <c r="T46" s="144"/>
      <c r="U46" s="144"/>
      <c r="V46" s="144"/>
    </row>
    <row r="47" spans="1:22" x14ac:dyDescent="0.35">
      <c r="A47" s="234" t="s">
        <v>284</v>
      </c>
      <c r="B47" s="58" t="s">
        <v>125</v>
      </c>
      <c r="C47" s="46" t="s">
        <v>666</v>
      </c>
      <c r="D47" s="98" t="s">
        <v>697</v>
      </c>
      <c r="E47" s="151"/>
      <c r="F47" s="186">
        <v>2840</v>
      </c>
      <c r="G47" s="95">
        <f t="shared" si="5"/>
        <v>2840</v>
      </c>
      <c r="H47" s="105">
        <f t="shared" si="3"/>
        <v>0</v>
      </c>
      <c r="I47" s="44">
        <f t="shared" si="4"/>
        <v>0</v>
      </c>
      <c r="J47" s="134"/>
      <c r="K47" s="118"/>
      <c r="L47" s="61"/>
      <c r="M47" s="127"/>
      <c r="N47" s="58"/>
      <c r="O47" s="125"/>
      <c r="P47" s="183"/>
      <c r="Q47" s="14"/>
      <c r="S47" s="102"/>
      <c r="T47" s="144"/>
      <c r="U47" s="144"/>
      <c r="V47" s="144"/>
    </row>
    <row r="48" spans="1:22" x14ac:dyDescent="0.35">
      <c r="A48" s="234" t="s">
        <v>290</v>
      </c>
      <c r="B48" s="58" t="s">
        <v>79</v>
      </c>
      <c r="C48" s="46" t="s">
        <v>666</v>
      </c>
      <c r="D48" s="98" t="s">
        <v>698</v>
      </c>
      <c r="E48" s="151"/>
      <c r="F48" s="186">
        <v>2806</v>
      </c>
      <c r="G48" s="95">
        <f t="shared" si="5"/>
        <v>2806</v>
      </c>
      <c r="H48" s="105">
        <f t="shared" si="3"/>
        <v>0</v>
      </c>
      <c r="I48" s="44">
        <f t="shared" si="4"/>
        <v>0</v>
      </c>
      <c r="J48" s="134"/>
      <c r="K48" s="118"/>
      <c r="L48" s="61"/>
      <c r="M48" s="127"/>
      <c r="N48" s="58"/>
      <c r="O48" s="125"/>
      <c r="P48" s="183"/>
      <c r="Q48" s="14"/>
      <c r="S48" s="102"/>
      <c r="T48" s="144"/>
      <c r="U48" s="144"/>
      <c r="V48" s="144"/>
    </row>
    <row r="49" spans="1:22" x14ac:dyDescent="0.35">
      <c r="A49" s="234" t="s">
        <v>292</v>
      </c>
      <c r="B49" s="58" t="s">
        <v>182</v>
      </c>
      <c r="C49" s="46" t="s">
        <v>666</v>
      </c>
      <c r="D49" s="98" t="s">
        <v>699</v>
      </c>
      <c r="E49" s="151"/>
      <c r="F49" s="186">
        <v>2959</v>
      </c>
      <c r="G49" s="95">
        <f t="shared" si="5"/>
        <v>2959</v>
      </c>
      <c r="H49" s="105">
        <f t="shared" si="3"/>
        <v>0</v>
      </c>
      <c r="I49" s="44">
        <f t="shared" si="4"/>
        <v>0</v>
      </c>
      <c r="J49" s="134"/>
      <c r="K49" s="118"/>
      <c r="L49" s="61"/>
      <c r="M49" s="127"/>
      <c r="N49" s="58"/>
      <c r="O49" s="125"/>
      <c r="P49" s="183"/>
      <c r="Q49" s="14"/>
      <c r="S49" s="102"/>
      <c r="T49" s="144"/>
      <c r="U49" s="144"/>
      <c r="V49" s="144"/>
    </row>
    <row r="50" spans="1:22" x14ac:dyDescent="0.35">
      <c r="A50" s="234" t="s">
        <v>295</v>
      </c>
      <c r="B50" s="58" t="s">
        <v>44</v>
      </c>
      <c r="C50" s="46" t="s">
        <v>666</v>
      </c>
      <c r="D50" s="98" t="s">
        <v>700</v>
      </c>
      <c r="E50" s="151"/>
      <c r="F50" s="186">
        <v>2995</v>
      </c>
      <c r="G50" s="95">
        <f t="shared" si="5"/>
        <v>2995</v>
      </c>
      <c r="H50" s="105">
        <f t="shared" si="3"/>
        <v>0</v>
      </c>
      <c r="I50" s="44">
        <f t="shared" si="4"/>
        <v>0</v>
      </c>
      <c r="J50" s="134"/>
      <c r="K50" s="118"/>
      <c r="L50" s="61"/>
      <c r="M50" s="127"/>
      <c r="N50" s="58"/>
      <c r="O50" s="125"/>
      <c r="P50" s="183"/>
      <c r="Q50" s="14"/>
      <c r="S50" s="102"/>
      <c r="T50" s="144"/>
      <c r="U50" s="144"/>
      <c r="V50" s="144"/>
    </row>
    <row r="51" spans="1:22" x14ac:dyDescent="0.35">
      <c r="A51" s="234" t="s">
        <v>303</v>
      </c>
      <c r="B51" s="58" t="s">
        <v>88</v>
      </c>
      <c r="C51" s="46" t="s">
        <v>666</v>
      </c>
      <c r="D51" s="98" t="s">
        <v>701</v>
      </c>
      <c r="E51" s="151"/>
      <c r="F51" s="186">
        <v>3609</v>
      </c>
      <c r="G51" s="95">
        <f t="shared" si="5"/>
        <v>3609</v>
      </c>
      <c r="H51" s="105">
        <f t="shared" si="3"/>
        <v>0</v>
      </c>
      <c r="I51" s="44">
        <f t="shared" si="4"/>
        <v>0</v>
      </c>
      <c r="J51" s="134"/>
      <c r="K51" s="118"/>
      <c r="L51" s="61"/>
      <c r="M51" s="127"/>
      <c r="N51" s="58"/>
      <c r="O51" s="125"/>
      <c r="P51" s="183"/>
      <c r="Q51" s="14"/>
      <c r="S51" s="102"/>
      <c r="T51" s="144"/>
      <c r="U51" s="144"/>
      <c r="V51" s="144"/>
    </row>
    <row r="52" spans="1:22" x14ac:dyDescent="0.35">
      <c r="A52" s="234" t="s">
        <v>334</v>
      </c>
      <c r="B52" s="58" t="s">
        <v>335</v>
      </c>
      <c r="C52" s="46" t="s">
        <v>666</v>
      </c>
      <c r="D52" s="98" t="s">
        <v>702</v>
      </c>
      <c r="E52" s="151"/>
      <c r="F52" s="186">
        <v>2941</v>
      </c>
      <c r="G52" s="95">
        <f t="shared" si="5"/>
        <v>2941</v>
      </c>
      <c r="H52" s="105">
        <f t="shared" si="3"/>
        <v>0</v>
      </c>
      <c r="I52" s="44">
        <f t="shared" si="4"/>
        <v>0</v>
      </c>
      <c r="J52" s="134"/>
      <c r="K52" s="118"/>
      <c r="L52" s="61"/>
      <c r="M52" s="127"/>
      <c r="N52" s="58"/>
      <c r="O52" s="125"/>
      <c r="P52" s="183"/>
      <c r="Q52" s="14"/>
      <c r="S52" s="102"/>
      <c r="T52" s="144"/>
      <c r="U52" s="144"/>
      <c r="V52" s="144"/>
    </row>
    <row r="53" spans="1:22" x14ac:dyDescent="0.35">
      <c r="A53" s="234" t="s">
        <v>337</v>
      </c>
      <c r="B53" s="58" t="s">
        <v>79</v>
      </c>
      <c r="C53" s="46" t="s">
        <v>666</v>
      </c>
      <c r="D53" s="98" t="s">
        <v>703</v>
      </c>
      <c r="E53" s="151"/>
      <c r="F53" s="186">
        <v>3043</v>
      </c>
      <c r="G53" s="95">
        <f t="shared" si="5"/>
        <v>3043</v>
      </c>
      <c r="H53" s="105">
        <f t="shared" si="3"/>
        <v>0</v>
      </c>
      <c r="I53" s="44">
        <f t="shared" si="4"/>
        <v>0</v>
      </c>
      <c r="J53" s="134"/>
      <c r="K53" s="118"/>
      <c r="L53" s="61"/>
      <c r="M53" s="127"/>
      <c r="N53" s="58"/>
      <c r="O53" s="125"/>
      <c r="P53" s="183"/>
      <c r="Q53" s="14"/>
      <c r="S53" s="102"/>
      <c r="T53" s="144"/>
      <c r="U53" s="144"/>
      <c r="V53" s="144"/>
    </row>
    <row r="54" spans="1:22" ht="15" thickBot="1" x14ac:dyDescent="0.4">
      <c r="A54" s="235" t="s">
        <v>339</v>
      </c>
      <c r="B54" s="60" t="s">
        <v>125</v>
      </c>
      <c r="C54" s="47" t="s">
        <v>666</v>
      </c>
      <c r="D54" s="99" t="s">
        <v>704</v>
      </c>
      <c r="E54" s="150"/>
      <c r="F54" s="187">
        <v>3056</v>
      </c>
      <c r="G54" s="96">
        <f t="shared" si="5"/>
        <v>3056</v>
      </c>
      <c r="H54" s="104">
        <f t="shared" si="3"/>
        <v>0</v>
      </c>
      <c r="I54" s="45">
        <f t="shared" si="4"/>
        <v>0</v>
      </c>
      <c r="J54" s="134"/>
      <c r="K54" s="118"/>
      <c r="L54" s="61"/>
      <c r="M54" s="127"/>
      <c r="N54" s="58"/>
      <c r="O54" s="125"/>
      <c r="P54" s="183"/>
      <c r="Q54" s="14"/>
      <c r="S54" s="102"/>
      <c r="T54" s="144"/>
      <c r="U54" s="144"/>
      <c r="V54" s="144"/>
    </row>
    <row r="55" spans="1:22" ht="16" thickBot="1" x14ac:dyDescent="0.4">
      <c r="A55" s="232" t="s">
        <v>570</v>
      </c>
      <c r="B55" s="232"/>
      <c r="C55" s="232"/>
      <c r="D55" s="232"/>
      <c r="E55" s="232"/>
      <c r="F55" s="232"/>
      <c r="G55" s="232"/>
      <c r="H55" s="232"/>
      <c r="I55" s="232"/>
      <c r="J55" s="134"/>
      <c r="K55" s="118"/>
      <c r="L55" s="61"/>
      <c r="M55" s="127"/>
      <c r="N55" s="58"/>
      <c r="O55" s="125"/>
      <c r="P55" s="183"/>
      <c r="Q55" s="14"/>
      <c r="S55" s="102"/>
      <c r="T55" s="144"/>
      <c r="U55" s="144"/>
      <c r="V55" s="144"/>
    </row>
    <row r="56" spans="1:22" x14ac:dyDescent="0.35">
      <c r="A56" s="233" t="s">
        <v>705</v>
      </c>
      <c r="B56" s="57" t="s">
        <v>706</v>
      </c>
      <c r="C56" s="85" t="s">
        <v>707</v>
      </c>
      <c r="D56" s="97" t="s">
        <v>708</v>
      </c>
      <c r="E56" s="153"/>
      <c r="F56" s="185">
        <v>1515</v>
      </c>
      <c r="G56" s="94">
        <f t="shared" si="5"/>
        <v>1515</v>
      </c>
      <c r="H56" s="103">
        <f t="shared" si="3"/>
        <v>0</v>
      </c>
      <c r="I56" s="86">
        <f t="shared" si="4"/>
        <v>0</v>
      </c>
      <c r="J56" s="134"/>
      <c r="K56" s="118"/>
      <c r="L56" s="61"/>
      <c r="M56" s="127"/>
      <c r="N56" s="58"/>
      <c r="O56" s="125"/>
      <c r="P56" s="183"/>
      <c r="Q56" s="14"/>
      <c r="S56" s="102"/>
      <c r="T56" s="144"/>
      <c r="U56" s="144"/>
      <c r="V56" s="144"/>
    </row>
    <row r="57" spans="1:22" x14ac:dyDescent="0.35">
      <c r="A57" s="234" t="s">
        <v>427</v>
      </c>
      <c r="B57" s="58" t="s">
        <v>428</v>
      </c>
      <c r="C57" s="46" t="s">
        <v>707</v>
      </c>
      <c r="D57" s="98" t="s">
        <v>709</v>
      </c>
      <c r="E57" s="151"/>
      <c r="F57" s="186">
        <v>1691</v>
      </c>
      <c r="G57" s="95">
        <f t="shared" si="5"/>
        <v>1691</v>
      </c>
      <c r="H57" s="105">
        <f t="shared" si="3"/>
        <v>0</v>
      </c>
      <c r="I57" s="44">
        <f t="shared" si="4"/>
        <v>0</v>
      </c>
      <c r="J57" s="134"/>
      <c r="K57" s="118"/>
      <c r="L57" s="61"/>
      <c r="M57" s="127"/>
      <c r="N57" s="58"/>
      <c r="O57" s="125"/>
      <c r="P57" s="183"/>
      <c r="Q57" s="14"/>
      <c r="S57" s="102"/>
      <c r="T57" s="144"/>
      <c r="U57" s="144"/>
      <c r="V57" s="144"/>
    </row>
    <row r="58" spans="1:22" x14ac:dyDescent="0.35">
      <c r="A58" s="234" t="s">
        <v>431</v>
      </c>
      <c r="B58" s="58" t="s">
        <v>432</v>
      </c>
      <c r="C58" s="46" t="s">
        <v>707</v>
      </c>
      <c r="D58" s="98" t="s">
        <v>710</v>
      </c>
      <c r="E58" s="151"/>
      <c r="F58" s="186">
        <v>1843</v>
      </c>
      <c r="G58" s="95">
        <f t="shared" si="5"/>
        <v>1843</v>
      </c>
      <c r="H58" s="105">
        <f t="shared" si="3"/>
        <v>0</v>
      </c>
      <c r="I58" s="44">
        <f t="shared" si="4"/>
        <v>0</v>
      </c>
      <c r="J58" s="134"/>
      <c r="K58" s="118"/>
      <c r="L58" s="61"/>
      <c r="M58" s="127"/>
      <c r="N58" s="58"/>
      <c r="O58" s="125"/>
      <c r="P58" s="183"/>
      <c r="Q58" s="14"/>
      <c r="S58" s="102"/>
      <c r="T58" s="144"/>
      <c r="U58" s="144"/>
      <c r="V58" s="144"/>
    </row>
    <row r="59" spans="1:22" x14ac:dyDescent="0.35">
      <c r="A59" s="234" t="s">
        <v>434</v>
      </c>
      <c r="B59" s="58" t="s">
        <v>574</v>
      </c>
      <c r="C59" s="46" t="s">
        <v>707</v>
      </c>
      <c r="D59" s="98" t="s">
        <v>711</v>
      </c>
      <c r="E59" s="151"/>
      <c r="F59" s="186">
        <v>2048</v>
      </c>
      <c r="G59" s="95">
        <f t="shared" si="5"/>
        <v>2048</v>
      </c>
      <c r="H59" s="105">
        <f t="shared" si="3"/>
        <v>0</v>
      </c>
      <c r="I59" s="44">
        <f t="shared" si="4"/>
        <v>0</v>
      </c>
      <c r="J59" s="134"/>
      <c r="K59" s="118"/>
      <c r="L59" s="61"/>
      <c r="M59" s="127"/>
      <c r="N59" s="58"/>
      <c r="O59" s="125"/>
      <c r="P59" s="183"/>
      <c r="Q59" s="14"/>
      <c r="S59" s="102"/>
      <c r="T59" s="144"/>
      <c r="U59" s="144"/>
      <c r="V59" s="144"/>
    </row>
    <row r="60" spans="1:22" x14ac:dyDescent="0.35">
      <c r="A60" s="234" t="s">
        <v>440</v>
      </c>
      <c r="B60" s="58" t="s">
        <v>441</v>
      </c>
      <c r="C60" s="46" t="s">
        <v>707</v>
      </c>
      <c r="D60" s="98" t="s">
        <v>712</v>
      </c>
      <c r="E60" s="151"/>
      <c r="F60" s="186">
        <v>1605</v>
      </c>
      <c r="G60" s="95">
        <f t="shared" si="5"/>
        <v>1605</v>
      </c>
      <c r="H60" s="105">
        <f t="shared" si="3"/>
        <v>0</v>
      </c>
      <c r="I60" s="44">
        <f t="shared" si="4"/>
        <v>0</v>
      </c>
      <c r="J60" s="134"/>
      <c r="K60" s="118"/>
      <c r="L60" s="61"/>
      <c r="M60" s="127"/>
      <c r="N60" s="58"/>
      <c r="O60" s="125"/>
      <c r="P60" s="183"/>
      <c r="Q60" s="14"/>
      <c r="S60" s="102"/>
      <c r="T60" s="144"/>
      <c r="U60" s="144"/>
      <c r="V60" s="144"/>
    </row>
    <row r="61" spans="1:22" x14ac:dyDescent="0.35">
      <c r="A61" s="234" t="s">
        <v>446</v>
      </c>
      <c r="B61" s="58" t="s">
        <v>447</v>
      </c>
      <c r="C61" s="46" t="s">
        <v>707</v>
      </c>
      <c r="D61" s="98" t="s">
        <v>713</v>
      </c>
      <c r="E61" s="151"/>
      <c r="F61" s="186">
        <v>1895</v>
      </c>
      <c r="G61" s="95">
        <f t="shared" si="5"/>
        <v>1895</v>
      </c>
      <c r="H61" s="105">
        <f t="shared" si="3"/>
        <v>0</v>
      </c>
      <c r="I61" s="44">
        <f t="shared" si="4"/>
        <v>0</v>
      </c>
      <c r="J61" s="134"/>
      <c r="K61" s="118"/>
      <c r="L61" s="61"/>
      <c r="M61" s="127"/>
      <c r="N61" s="58"/>
      <c r="O61" s="125"/>
      <c r="P61" s="183"/>
      <c r="Q61" s="14"/>
      <c r="S61" s="102"/>
      <c r="T61" s="144"/>
      <c r="U61" s="144"/>
      <c r="V61" s="144"/>
    </row>
    <row r="62" spans="1:22" x14ac:dyDescent="0.35">
      <c r="A62" s="234" t="s">
        <v>586</v>
      </c>
      <c r="B62" s="58" t="s">
        <v>441</v>
      </c>
      <c r="C62" s="46" t="s">
        <v>707</v>
      </c>
      <c r="D62" s="98" t="s">
        <v>714</v>
      </c>
      <c r="E62" s="151"/>
      <c r="F62" s="186">
        <v>1886</v>
      </c>
      <c r="G62" s="95">
        <f t="shared" si="5"/>
        <v>1886</v>
      </c>
      <c r="H62" s="105">
        <f t="shared" si="3"/>
        <v>0</v>
      </c>
      <c r="I62" s="44">
        <f t="shared" si="4"/>
        <v>0</v>
      </c>
      <c r="J62" s="134"/>
      <c r="K62" s="118"/>
      <c r="L62" s="61"/>
      <c r="M62" s="127"/>
      <c r="N62" s="58"/>
      <c r="O62" s="125"/>
      <c r="P62" s="183"/>
      <c r="Q62" s="14"/>
      <c r="S62" s="102"/>
      <c r="T62" s="144"/>
      <c r="U62" s="144"/>
      <c r="V62" s="144"/>
    </row>
    <row r="63" spans="1:22" x14ac:dyDescent="0.35">
      <c r="A63" s="234" t="s">
        <v>84</v>
      </c>
      <c r="B63" s="58" t="s">
        <v>428</v>
      </c>
      <c r="C63" s="46" t="s">
        <v>707</v>
      </c>
      <c r="D63" s="98" t="s">
        <v>715</v>
      </c>
      <c r="E63" s="151"/>
      <c r="F63" s="186">
        <v>1850</v>
      </c>
      <c r="G63" s="95">
        <f t="shared" si="5"/>
        <v>1850</v>
      </c>
      <c r="H63" s="105">
        <f t="shared" si="3"/>
        <v>0</v>
      </c>
      <c r="I63" s="44">
        <f t="shared" si="4"/>
        <v>0</v>
      </c>
      <c r="J63" s="134"/>
      <c r="K63" s="118"/>
      <c r="L63" s="61"/>
      <c r="M63" s="127"/>
      <c r="N63" s="58"/>
      <c r="O63" s="125"/>
      <c r="P63" s="183"/>
      <c r="Q63" s="14"/>
      <c r="S63" s="102"/>
      <c r="T63" s="144"/>
      <c r="U63" s="144"/>
      <c r="V63" s="144"/>
    </row>
    <row r="64" spans="1:22" x14ac:dyDescent="0.35">
      <c r="A64" s="234" t="s">
        <v>87</v>
      </c>
      <c r="B64" s="58" t="s">
        <v>444</v>
      </c>
      <c r="C64" s="46" t="s">
        <v>707</v>
      </c>
      <c r="D64" s="98" t="s">
        <v>716</v>
      </c>
      <c r="E64" s="151"/>
      <c r="F64" s="186">
        <v>1993</v>
      </c>
      <c r="G64" s="95">
        <f t="shared" si="5"/>
        <v>1993</v>
      </c>
      <c r="H64" s="105">
        <f t="shared" si="3"/>
        <v>0</v>
      </c>
      <c r="I64" s="44">
        <f t="shared" si="4"/>
        <v>0</v>
      </c>
      <c r="J64" s="134"/>
      <c r="K64" s="118"/>
      <c r="L64" s="61"/>
      <c r="M64" s="127"/>
      <c r="N64" s="58"/>
      <c r="O64" s="125"/>
      <c r="P64" s="183"/>
      <c r="Q64" s="14"/>
      <c r="S64" s="102"/>
      <c r="T64" s="144"/>
      <c r="U64" s="144"/>
      <c r="V64" s="144"/>
    </row>
    <row r="65" spans="1:22" x14ac:dyDescent="0.35">
      <c r="A65" s="234" t="s">
        <v>451</v>
      </c>
      <c r="B65" s="58" t="s">
        <v>447</v>
      </c>
      <c r="C65" s="46" t="s">
        <v>707</v>
      </c>
      <c r="D65" s="98" t="s">
        <v>717</v>
      </c>
      <c r="E65" s="151"/>
      <c r="F65" s="186">
        <v>2144</v>
      </c>
      <c r="G65" s="95">
        <f t="shared" si="5"/>
        <v>2144</v>
      </c>
      <c r="H65" s="105">
        <f t="shared" si="3"/>
        <v>0</v>
      </c>
      <c r="I65" s="44">
        <f t="shared" si="4"/>
        <v>0</v>
      </c>
      <c r="J65" s="134"/>
      <c r="K65" s="118"/>
      <c r="L65" s="61"/>
      <c r="M65" s="127"/>
      <c r="N65" s="58"/>
      <c r="O65" s="125"/>
      <c r="P65" s="183"/>
      <c r="Q65" s="14"/>
      <c r="S65" s="102"/>
      <c r="T65" s="144"/>
      <c r="U65" s="144"/>
      <c r="V65" s="144"/>
    </row>
    <row r="66" spans="1:22" x14ac:dyDescent="0.35">
      <c r="A66" s="234" t="s">
        <v>453</v>
      </c>
      <c r="B66" s="58" t="s">
        <v>583</v>
      </c>
      <c r="C66" s="46" t="s">
        <v>707</v>
      </c>
      <c r="D66" s="98" t="s">
        <v>718</v>
      </c>
      <c r="E66" s="151"/>
      <c r="F66" s="186">
        <v>2288</v>
      </c>
      <c r="G66" s="95">
        <f t="shared" si="5"/>
        <v>2288</v>
      </c>
      <c r="H66" s="105">
        <f t="shared" si="3"/>
        <v>0</v>
      </c>
      <c r="I66" s="44">
        <f t="shared" si="4"/>
        <v>0</v>
      </c>
      <c r="J66" s="134"/>
      <c r="K66" s="118"/>
      <c r="L66" s="61"/>
      <c r="M66" s="127"/>
      <c r="N66" s="58"/>
      <c r="O66" s="125"/>
      <c r="P66" s="183"/>
      <c r="Q66" s="14"/>
      <c r="S66" s="102"/>
      <c r="T66" s="144"/>
      <c r="U66" s="144"/>
      <c r="V66" s="144"/>
    </row>
    <row r="67" spans="1:22" x14ac:dyDescent="0.35">
      <c r="A67" s="234" t="s">
        <v>116</v>
      </c>
      <c r="B67" s="58" t="s">
        <v>82</v>
      </c>
      <c r="C67" s="46" t="s">
        <v>707</v>
      </c>
      <c r="D67" s="98" t="s">
        <v>719</v>
      </c>
      <c r="E67" s="151"/>
      <c r="F67" s="186">
        <v>1850</v>
      </c>
      <c r="G67" s="95">
        <f t="shared" si="5"/>
        <v>1850</v>
      </c>
      <c r="H67" s="105">
        <f t="shared" si="3"/>
        <v>0</v>
      </c>
      <c r="I67" s="44">
        <f t="shared" si="4"/>
        <v>0</v>
      </c>
      <c r="J67" s="134"/>
      <c r="K67" s="118"/>
      <c r="L67" s="61"/>
      <c r="M67" s="127"/>
      <c r="N67" s="58"/>
      <c r="O67" s="125"/>
      <c r="P67" s="183"/>
      <c r="Q67" s="14"/>
      <c r="S67" s="102"/>
      <c r="T67" s="144"/>
      <c r="U67" s="144"/>
      <c r="V67" s="144"/>
    </row>
    <row r="68" spans="1:22" x14ac:dyDescent="0.35">
      <c r="A68" s="234" t="s">
        <v>122</v>
      </c>
      <c r="B68" s="58" t="s">
        <v>592</v>
      </c>
      <c r="C68" s="46" t="s">
        <v>707</v>
      </c>
      <c r="D68" s="98" t="s">
        <v>720</v>
      </c>
      <c r="E68" s="151"/>
      <c r="F68" s="186">
        <v>2358</v>
      </c>
      <c r="G68" s="95">
        <f t="shared" si="5"/>
        <v>2358</v>
      </c>
      <c r="H68" s="105">
        <f t="shared" si="3"/>
        <v>0</v>
      </c>
      <c r="I68" s="44">
        <f t="shared" si="4"/>
        <v>0</v>
      </c>
      <c r="J68" s="134"/>
      <c r="K68" s="118"/>
      <c r="L68" s="61"/>
      <c r="M68" s="127"/>
      <c r="N68" s="58"/>
      <c r="O68" s="125"/>
      <c r="P68" s="183"/>
      <c r="Q68" s="14"/>
      <c r="S68" s="102"/>
      <c r="T68" s="144"/>
      <c r="U68" s="144"/>
      <c r="V68" s="144"/>
    </row>
    <row r="69" spans="1:22" x14ac:dyDescent="0.35">
      <c r="A69" s="234" t="s">
        <v>127</v>
      </c>
      <c r="B69" s="58" t="s">
        <v>444</v>
      </c>
      <c r="C69" s="46" t="s">
        <v>707</v>
      </c>
      <c r="D69" s="98" t="s">
        <v>721</v>
      </c>
      <c r="E69" s="151"/>
      <c r="F69" s="186">
        <v>2445</v>
      </c>
      <c r="G69" s="95">
        <f t="shared" si="5"/>
        <v>2445</v>
      </c>
      <c r="H69" s="105">
        <f t="shared" si="3"/>
        <v>0</v>
      </c>
      <c r="I69" s="44">
        <f t="shared" si="4"/>
        <v>0</v>
      </c>
      <c r="J69" s="134"/>
      <c r="K69" s="118"/>
      <c r="L69" s="61"/>
      <c r="M69" s="127"/>
      <c r="N69" s="58"/>
      <c r="O69" s="125"/>
      <c r="P69" s="183"/>
      <c r="Q69" s="14"/>
      <c r="S69" s="102"/>
      <c r="T69" s="144"/>
      <c r="U69" s="144"/>
      <c r="V69" s="144"/>
    </row>
    <row r="70" spans="1:22" ht="15" thickBot="1" x14ac:dyDescent="0.4">
      <c r="A70" s="235" t="s">
        <v>184</v>
      </c>
      <c r="B70" s="60" t="s">
        <v>444</v>
      </c>
      <c r="C70" s="47" t="s">
        <v>707</v>
      </c>
      <c r="D70" s="99" t="s">
        <v>722</v>
      </c>
      <c r="E70" s="150"/>
      <c r="F70" s="187">
        <v>2672</v>
      </c>
      <c r="G70" s="96">
        <f t="shared" si="5"/>
        <v>2672</v>
      </c>
      <c r="H70" s="104">
        <f t="shared" si="3"/>
        <v>0</v>
      </c>
      <c r="I70" s="45">
        <f t="shared" si="4"/>
        <v>0</v>
      </c>
      <c r="J70" s="134"/>
      <c r="K70" s="118"/>
      <c r="L70" s="61"/>
      <c r="M70" s="127"/>
      <c r="N70" s="58"/>
      <c r="O70" s="125"/>
      <c r="P70" s="183"/>
      <c r="Q70" s="14"/>
      <c r="S70" s="102"/>
      <c r="T70" s="144"/>
      <c r="U70" s="144"/>
      <c r="V70" s="144"/>
    </row>
    <row r="71" spans="1:22" x14ac:dyDescent="0.35">
      <c r="R71" s="30" t="s">
        <v>62</v>
      </c>
    </row>
    <row r="72" spans="1:22" ht="15" thickBot="1" x14ac:dyDescent="0.4">
      <c r="A72" s="120" t="s">
        <v>597</v>
      </c>
      <c r="E72" s="78">
        <f>SUM(E13:E70)</f>
        <v>0</v>
      </c>
      <c r="F72" s="79"/>
      <c r="G72" s="79"/>
      <c r="H72" s="78">
        <f>SUM(H18:H70)</f>
        <v>0</v>
      </c>
      <c r="I72" s="78">
        <f>SUM(I18:I70)</f>
        <v>0</v>
      </c>
    </row>
    <row r="73" spans="1:22" ht="15" thickTop="1" x14ac:dyDescent="0.35"/>
  </sheetData>
  <sheetProtection algorithmName="SHA-512" hashValue="vVjfp6U6XXNoAKdpBMuIHvoCY82YfH7wP+UqS2jEUjg+fJ0pCthrwWtupyqAg+9T/CBGwCbWpDcHiX7Cx2FtVg==" saltValue="YXYmSoLuMITvHWbUh578Iw==" spinCount="100000" sheet="1" formatColumns="0" selectLockedCells="1" autoFilter="0"/>
  <protectedRanges>
    <protectedRange sqref="A4:C7 H5:H6 G7:H7 G4 I4:I7 F4:F7" name="Range4"/>
    <protectedRange sqref="D5:D7 E4:E7" name="Range4_1"/>
  </protectedRanges>
  <autoFilter ref="A11:I72" xr:uid="{00000000-0001-0000-0100-000000000000}"/>
  <mergeCells count="9">
    <mergeCell ref="M8:Q8"/>
    <mergeCell ref="J9:J10"/>
    <mergeCell ref="Q9:Q10"/>
    <mergeCell ref="D4:F4"/>
    <mergeCell ref="D5:E5"/>
    <mergeCell ref="D6:E6"/>
    <mergeCell ref="D7:E7"/>
    <mergeCell ref="F8:G8"/>
    <mergeCell ref="H8:I8"/>
  </mergeCells>
  <pageMargins left="0" right="0" top="0.74803149606299213" bottom="0.74803149606299213" header="0.31496062992125984" footer="0.31496062992125984"/>
  <pageSetup paperSize="9" scale="76" fitToHeight="0" orientation="portrait" r:id="rId1"/>
  <headerFooter>
    <oddFooter>&amp;C_x000D_&amp;1#&amp;"Arial"&amp;8&amp;K000000 Internal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09"/>
  <sheetViews>
    <sheetView zoomScale="85" workbookViewId="0">
      <pane ySplit="1" topLeftCell="A343" activePane="bottomLeft" state="frozen"/>
      <selection pane="bottomLeft" activeCell="T343" sqref="T343"/>
    </sheetView>
  </sheetViews>
  <sheetFormatPr baseColWidth="10" defaultColWidth="8.81640625" defaultRowHeight="14.5" x14ac:dyDescent="0.35"/>
  <cols>
    <col min="1" max="2" width="6" style="5" bestFit="1" customWidth="1"/>
    <col min="3" max="3" width="8.54296875" style="5" bestFit="1" customWidth="1"/>
    <col min="4" max="4" width="7" style="5" bestFit="1" customWidth="1"/>
    <col min="5" max="5" width="7.453125" style="5" bestFit="1" customWidth="1"/>
    <col min="6" max="6" width="12" style="8" bestFit="1" customWidth="1"/>
    <col min="7" max="7" width="12.81640625" style="5" bestFit="1" customWidth="1"/>
    <col min="8" max="8" width="8.26953125" style="29" bestFit="1" customWidth="1"/>
    <col min="9" max="9" width="10.1796875" style="6" bestFit="1" customWidth="1"/>
    <col min="10" max="10" width="24.7265625" style="5" customWidth="1"/>
    <col min="11" max="11" width="10.1796875" style="6" bestFit="1" customWidth="1"/>
    <col min="12" max="12" width="8.453125" style="5" bestFit="1" customWidth="1"/>
    <col min="13" max="13" width="12.54296875" style="5" bestFit="1" customWidth="1"/>
    <col min="14" max="14" width="6.1796875" style="5" bestFit="1" customWidth="1"/>
    <col min="15" max="15" width="9.1796875" style="5" bestFit="1" customWidth="1"/>
    <col min="16" max="16" width="6.26953125" style="5" bestFit="1" customWidth="1"/>
    <col min="17" max="17" width="9.7265625" style="5" bestFit="1" customWidth="1"/>
    <col min="18" max="18" width="9.453125" style="5" bestFit="1" customWidth="1"/>
    <col min="19" max="19" width="7.81640625" style="5" bestFit="1" customWidth="1"/>
    <col min="20" max="20" width="10" style="8" bestFit="1" customWidth="1"/>
    <col min="21" max="21" width="11.7265625" style="5" customWidth="1"/>
    <col min="22" max="22" width="11.7265625" style="5" bestFit="1" customWidth="1"/>
    <col min="23" max="23" width="8.453125" style="5" bestFit="1" customWidth="1"/>
    <col min="24" max="24" width="10.7265625" style="5" bestFit="1" customWidth="1"/>
    <col min="25" max="25" width="11.54296875" style="8" bestFit="1" customWidth="1"/>
    <col min="26" max="26" width="7.7265625" style="5" bestFit="1" customWidth="1"/>
    <col min="27" max="27" width="45.1796875" style="5" bestFit="1" customWidth="1"/>
    <col min="28" max="28" width="14.81640625" style="8" customWidth="1"/>
    <col min="29" max="29" width="10.1796875" style="5" bestFit="1" customWidth="1"/>
    <col min="30" max="31" width="6.54296875" style="5" bestFit="1" customWidth="1"/>
    <col min="32" max="32" width="17.81640625" style="5" bestFit="1" customWidth="1"/>
    <col min="33" max="33" width="6.1796875" style="5" bestFit="1" customWidth="1"/>
    <col min="34" max="34" width="14.54296875" style="5" bestFit="1" customWidth="1"/>
  </cols>
  <sheetData>
    <row r="1" spans="1:34" ht="39.5" x14ac:dyDescent="0.35">
      <c r="A1" s="31" t="s">
        <v>723</v>
      </c>
      <c r="B1" s="31" t="s">
        <v>724</v>
      </c>
      <c r="C1" s="31" t="s">
        <v>725</v>
      </c>
      <c r="D1" s="31" t="s">
        <v>726</v>
      </c>
      <c r="E1" s="31" t="s">
        <v>727</v>
      </c>
      <c r="F1" s="9" t="s">
        <v>728</v>
      </c>
      <c r="G1" s="31" t="s">
        <v>729</v>
      </c>
      <c r="H1" s="32" t="s">
        <v>730</v>
      </c>
      <c r="I1" s="33" t="s">
        <v>731</v>
      </c>
      <c r="J1" s="1" t="s">
        <v>732</v>
      </c>
      <c r="K1" s="2" t="s">
        <v>733</v>
      </c>
      <c r="L1" s="1" t="s">
        <v>734</v>
      </c>
      <c r="M1" s="1" t="s">
        <v>735</v>
      </c>
      <c r="N1" s="1" t="s">
        <v>736</v>
      </c>
      <c r="O1" s="1" t="s">
        <v>737</v>
      </c>
      <c r="P1" s="3" t="s">
        <v>738</v>
      </c>
      <c r="Q1" s="3" t="s">
        <v>739</v>
      </c>
      <c r="R1" s="3" t="s">
        <v>740</v>
      </c>
      <c r="S1" s="3" t="s">
        <v>741</v>
      </c>
      <c r="T1" s="4" t="s">
        <v>742</v>
      </c>
      <c r="U1" s="3" t="s">
        <v>743</v>
      </c>
      <c r="V1" s="3" t="s">
        <v>744</v>
      </c>
      <c r="W1" s="3" t="s">
        <v>745</v>
      </c>
      <c r="X1" s="3" t="s">
        <v>746</v>
      </c>
      <c r="Y1" s="4" t="s">
        <v>747</v>
      </c>
      <c r="Z1" s="3" t="s">
        <v>748</v>
      </c>
      <c r="AA1" s="3" t="s">
        <v>749</v>
      </c>
      <c r="AB1" s="4" t="s">
        <v>750</v>
      </c>
      <c r="AC1" s="3" t="s">
        <v>751</v>
      </c>
      <c r="AD1" s="3" t="s">
        <v>752</v>
      </c>
      <c r="AE1" s="3" t="s">
        <v>753</v>
      </c>
      <c r="AF1" s="3" t="s">
        <v>754</v>
      </c>
      <c r="AG1" s="3" t="s">
        <v>755</v>
      </c>
      <c r="AH1" s="3" t="s">
        <v>756</v>
      </c>
    </row>
    <row r="2" spans="1:34" ht="15.5" x14ac:dyDescent="0.35">
      <c r="A2" s="5" t="s">
        <v>757</v>
      </c>
      <c r="B2" s="5" t="s">
        <v>758</v>
      </c>
      <c r="C2" s="5" t="s">
        <v>759</v>
      </c>
      <c r="D2" s="5" t="s">
        <v>760</v>
      </c>
      <c r="E2" s="5">
        <f>'Conti vinter 2025'!A7</f>
        <v>0</v>
      </c>
      <c r="F2" s="102" t="s">
        <v>46</v>
      </c>
      <c r="H2" s="35">
        <f>VLOOKUP(F2,'Conti vinter 2025'!$D$17:$E$316,2,FALSE)</f>
        <v>0</v>
      </c>
      <c r="I2" s="68">
        <f>'Conti vinter 2025'!$P$7</f>
        <v>45882</v>
      </c>
      <c r="J2" s="5">
        <f>'Conti vinter 2025'!N7</f>
        <v>0</v>
      </c>
      <c r="K2" s="6">
        <f ca="1">'Conti vinter 2025'!E7</f>
        <v>45782</v>
      </c>
      <c r="M2" s="5">
        <f>'Conti vinter 2025'!$M$7</f>
        <v>0</v>
      </c>
      <c r="N2" s="5" t="s">
        <v>761</v>
      </c>
      <c r="O2" s="5" t="s">
        <v>762</v>
      </c>
      <c r="R2" s="5">
        <v>35</v>
      </c>
      <c r="S2" s="5" t="s">
        <v>763</v>
      </c>
      <c r="T2" s="7" t="str">
        <f>'Conti vinter 2025'!$P$10</f>
        <v/>
      </c>
      <c r="U2" s="84" t="str">
        <f>'Conti vinter 2025'!$O$10</f>
        <v/>
      </c>
      <c r="X2" s="38" t="str">
        <f>'Conti vinter 2025'!$N$10</f>
        <v/>
      </c>
      <c r="Y2" s="39" t="str">
        <f>'Conti vinter 2025'!$M$10</f>
        <v/>
      </c>
      <c r="Z2" s="5" t="s">
        <v>764</v>
      </c>
      <c r="AB2" s="5"/>
    </row>
    <row r="3" spans="1:34" ht="15.5" x14ac:dyDescent="0.35">
      <c r="A3" s="5" t="s">
        <v>757</v>
      </c>
      <c r="B3" s="5" t="s">
        <v>758</v>
      </c>
      <c r="C3" s="5" t="s">
        <v>759</v>
      </c>
      <c r="D3" s="5" t="s">
        <v>760</v>
      </c>
      <c r="E3" s="5">
        <f>E2</f>
        <v>0</v>
      </c>
      <c r="F3" s="102" t="s">
        <v>53</v>
      </c>
      <c r="H3" s="35">
        <f>VLOOKUP(F3,'Conti vinter 2025'!$D$17:$E$316,2,FALSE)</f>
        <v>0</v>
      </c>
      <c r="I3" s="68">
        <f>'Conti vinter 2025'!$P$7</f>
        <v>45882</v>
      </c>
      <c r="J3" s="5">
        <f>J2</f>
        <v>0</v>
      </c>
      <c r="K3" s="6">
        <f ca="1">K2</f>
        <v>45782</v>
      </c>
      <c r="M3" s="5">
        <f>'Conti vinter 2025'!$M$7</f>
        <v>0</v>
      </c>
      <c r="N3" s="5" t="s">
        <v>761</v>
      </c>
      <c r="O3" s="5" t="s">
        <v>762</v>
      </c>
      <c r="R3" s="5">
        <v>35</v>
      </c>
      <c r="T3" s="7" t="str">
        <f>'Conti vinter 2025'!$P$10</f>
        <v/>
      </c>
      <c r="U3" s="84" t="str">
        <f>'Conti vinter 2025'!$O$10</f>
        <v/>
      </c>
      <c r="X3" s="38" t="str">
        <f>'Conti vinter 2025'!$N$10</f>
        <v/>
      </c>
      <c r="Y3" s="39" t="str">
        <f>'Conti vinter 2025'!$M$10</f>
        <v/>
      </c>
      <c r="Z3" s="5" t="s">
        <v>764</v>
      </c>
    </row>
    <row r="4" spans="1:34" ht="15.5" x14ac:dyDescent="0.35">
      <c r="A4" s="5" t="s">
        <v>757</v>
      </c>
      <c r="B4" s="5" t="s">
        <v>758</v>
      </c>
      <c r="C4" s="5" t="s">
        <v>759</v>
      </c>
      <c r="D4" s="5" t="s">
        <v>760</v>
      </c>
      <c r="E4" s="5">
        <f t="shared" ref="E4:E67" si="0">E3</f>
        <v>0</v>
      </c>
      <c r="F4" s="102" t="s">
        <v>57</v>
      </c>
      <c r="H4" s="35">
        <f>VLOOKUP(F4,'Conti vinter 2025'!$D$17:$E$316,2,FALSE)</f>
        <v>0</v>
      </c>
      <c r="I4" s="68">
        <f>'Conti vinter 2025'!$P$7</f>
        <v>45882</v>
      </c>
      <c r="J4" s="5">
        <f t="shared" ref="J4:J67" si="1">J3</f>
        <v>0</v>
      </c>
      <c r="K4" s="6">
        <f t="shared" ref="K4:K67" ca="1" si="2">K3</f>
        <v>45782</v>
      </c>
      <c r="M4" s="5">
        <f>'Conti vinter 2025'!$M$7</f>
        <v>0</v>
      </c>
      <c r="N4" s="5" t="s">
        <v>761</v>
      </c>
      <c r="O4" s="5" t="s">
        <v>762</v>
      </c>
      <c r="R4" s="5">
        <v>35</v>
      </c>
      <c r="T4" s="7" t="str">
        <f>'Conti vinter 2025'!$P$10</f>
        <v/>
      </c>
      <c r="U4" s="84" t="str">
        <f>'Conti vinter 2025'!$O$10</f>
        <v/>
      </c>
      <c r="X4" s="38" t="str">
        <f>'Conti vinter 2025'!$N$10</f>
        <v/>
      </c>
      <c r="Y4" s="39" t="str">
        <f>'Conti vinter 2025'!$M$10</f>
        <v/>
      </c>
      <c r="Z4" s="5" t="s">
        <v>764</v>
      </c>
    </row>
    <row r="5" spans="1:34" ht="15.5" x14ac:dyDescent="0.35">
      <c r="A5" s="5" t="s">
        <v>757</v>
      </c>
      <c r="B5" s="5" t="s">
        <v>758</v>
      </c>
      <c r="C5" s="5" t="s">
        <v>759</v>
      </c>
      <c r="D5" s="5" t="s">
        <v>760</v>
      </c>
      <c r="E5" s="5">
        <f t="shared" si="0"/>
        <v>0</v>
      </c>
      <c r="F5" s="102" t="s">
        <v>61</v>
      </c>
      <c r="H5" s="35">
        <f>VLOOKUP(F5,'Conti vinter 2025'!$D$17:$E$316,2,FALSE)</f>
        <v>0</v>
      </c>
      <c r="I5" s="68">
        <f>'Conti vinter 2025'!$P$7</f>
        <v>45882</v>
      </c>
      <c r="J5" s="5">
        <f t="shared" si="1"/>
        <v>0</v>
      </c>
      <c r="K5" s="6">
        <f t="shared" ca="1" si="2"/>
        <v>45782</v>
      </c>
      <c r="M5" s="5">
        <f>'Conti vinter 2025'!$M$7</f>
        <v>0</v>
      </c>
      <c r="N5" s="5" t="s">
        <v>761</v>
      </c>
      <c r="O5" s="5" t="s">
        <v>762</v>
      </c>
      <c r="R5" s="5">
        <v>35</v>
      </c>
      <c r="T5" s="7" t="str">
        <f>'Conti vinter 2025'!$P$10</f>
        <v/>
      </c>
      <c r="U5" s="84" t="str">
        <f>'Conti vinter 2025'!$O$10</f>
        <v/>
      </c>
      <c r="X5" s="38" t="str">
        <f>'Conti vinter 2025'!$N$10</f>
        <v/>
      </c>
      <c r="Y5" s="39" t="str">
        <f>'Conti vinter 2025'!$M$10</f>
        <v/>
      </c>
      <c r="Z5" s="5" t="s">
        <v>764</v>
      </c>
    </row>
    <row r="6" spans="1:34" ht="15.5" x14ac:dyDescent="0.35">
      <c r="A6" s="5" t="s">
        <v>757</v>
      </c>
      <c r="B6" s="5" t="s">
        <v>758</v>
      </c>
      <c r="C6" s="5" t="s">
        <v>759</v>
      </c>
      <c r="D6" s="5" t="s">
        <v>760</v>
      </c>
      <c r="E6" s="5">
        <f t="shared" si="0"/>
        <v>0</v>
      </c>
      <c r="F6" s="102" t="s">
        <v>65</v>
      </c>
      <c r="H6" s="35">
        <f>VLOOKUP(F6,'Conti vinter 2025'!$D$17:$E$316,2,FALSE)</f>
        <v>0</v>
      </c>
      <c r="I6" s="68">
        <f>'Conti vinter 2025'!$P$7</f>
        <v>45882</v>
      </c>
      <c r="J6" s="5">
        <f t="shared" si="1"/>
        <v>0</v>
      </c>
      <c r="K6" s="6">
        <f t="shared" ca="1" si="2"/>
        <v>45782</v>
      </c>
      <c r="M6" s="5">
        <f>'Conti vinter 2025'!$M$7</f>
        <v>0</v>
      </c>
      <c r="N6" s="5" t="s">
        <v>761</v>
      </c>
      <c r="O6" s="5" t="s">
        <v>762</v>
      </c>
      <c r="R6" s="5">
        <v>35</v>
      </c>
      <c r="T6" s="7" t="str">
        <f>'Conti vinter 2025'!$P$10</f>
        <v/>
      </c>
      <c r="U6" s="84" t="str">
        <f>'Conti vinter 2025'!$O$10</f>
        <v/>
      </c>
      <c r="X6" s="38" t="str">
        <f>'Conti vinter 2025'!$N$10</f>
        <v/>
      </c>
      <c r="Y6" s="39" t="str">
        <f>'Conti vinter 2025'!$M$10</f>
        <v/>
      </c>
      <c r="Z6" s="5" t="s">
        <v>764</v>
      </c>
    </row>
    <row r="7" spans="1:34" ht="15.5" x14ac:dyDescent="0.35">
      <c r="A7" s="5" t="s">
        <v>757</v>
      </c>
      <c r="B7" s="5" t="s">
        <v>758</v>
      </c>
      <c r="C7" s="5" t="s">
        <v>759</v>
      </c>
      <c r="D7" s="5" t="s">
        <v>760</v>
      </c>
      <c r="E7" s="5">
        <f t="shared" si="0"/>
        <v>0</v>
      </c>
      <c r="F7" s="102" t="s">
        <v>68</v>
      </c>
      <c r="H7" s="35">
        <f>VLOOKUP(F7,'Conti vinter 2025'!$D$17:$E$316,2,FALSE)</f>
        <v>0</v>
      </c>
      <c r="I7" s="68">
        <f>'Conti vinter 2025'!$P$7</f>
        <v>45882</v>
      </c>
      <c r="J7" s="5">
        <f t="shared" si="1"/>
        <v>0</v>
      </c>
      <c r="K7" s="6">
        <f t="shared" ca="1" si="2"/>
        <v>45782</v>
      </c>
      <c r="M7" s="5">
        <f>'Conti vinter 2025'!$M$7</f>
        <v>0</v>
      </c>
      <c r="N7" s="5" t="s">
        <v>761</v>
      </c>
      <c r="O7" s="5" t="s">
        <v>762</v>
      </c>
      <c r="R7" s="5">
        <v>35</v>
      </c>
      <c r="T7" s="7" t="str">
        <f>'Conti vinter 2025'!$P$10</f>
        <v/>
      </c>
      <c r="U7" s="84" t="str">
        <f>'Conti vinter 2025'!$O$10</f>
        <v/>
      </c>
      <c r="X7" s="38" t="str">
        <f>'Conti vinter 2025'!$N$10</f>
        <v/>
      </c>
      <c r="Y7" s="39" t="str">
        <f>'Conti vinter 2025'!$M$10</f>
        <v/>
      </c>
      <c r="Z7" s="5" t="s">
        <v>764</v>
      </c>
    </row>
    <row r="8" spans="1:34" ht="15.5" x14ac:dyDescent="0.35">
      <c r="A8" s="5" t="s">
        <v>757</v>
      </c>
      <c r="B8" s="5" t="s">
        <v>758</v>
      </c>
      <c r="C8" s="5" t="s">
        <v>759</v>
      </c>
      <c r="D8" s="5" t="s">
        <v>760</v>
      </c>
      <c r="E8" s="5">
        <f t="shared" si="0"/>
        <v>0</v>
      </c>
      <c r="F8" s="116" t="s">
        <v>71</v>
      </c>
      <c r="H8" s="35">
        <f>VLOOKUP(F8,'Conti vinter 2025'!$D$17:$E$316,2,FALSE)</f>
        <v>0</v>
      </c>
      <c r="I8" s="68">
        <f>'Conti vinter 2025'!$P$7</f>
        <v>45882</v>
      </c>
      <c r="J8" s="5">
        <f t="shared" si="1"/>
        <v>0</v>
      </c>
      <c r="K8" s="6">
        <f t="shared" ca="1" si="2"/>
        <v>45782</v>
      </c>
      <c r="M8" s="5">
        <f>'Conti vinter 2025'!$M$7</f>
        <v>0</v>
      </c>
      <c r="N8" s="5" t="s">
        <v>761</v>
      </c>
      <c r="O8" s="5" t="s">
        <v>762</v>
      </c>
      <c r="R8" s="5">
        <v>35</v>
      </c>
      <c r="T8" s="7" t="str">
        <f>'Conti vinter 2025'!$P$10</f>
        <v/>
      </c>
      <c r="U8" s="84" t="str">
        <f>'Conti vinter 2025'!$O$10</f>
        <v/>
      </c>
      <c r="X8" s="38" t="str">
        <f>'Conti vinter 2025'!$N$10</f>
        <v/>
      </c>
      <c r="Y8" s="39" t="str">
        <f>'Conti vinter 2025'!$M$10</f>
        <v/>
      </c>
      <c r="Z8" s="5" t="s">
        <v>764</v>
      </c>
    </row>
    <row r="9" spans="1:34" ht="15.5" x14ac:dyDescent="0.35">
      <c r="A9" s="5" t="s">
        <v>757</v>
      </c>
      <c r="B9" s="5" t="s">
        <v>758</v>
      </c>
      <c r="C9" s="5" t="s">
        <v>759</v>
      </c>
      <c r="D9" s="5" t="s">
        <v>760</v>
      </c>
      <c r="E9" s="5">
        <f>E7</f>
        <v>0</v>
      </c>
      <c r="F9" s="102" t="s">
        <v>74</v>
      </c>
      <c r="H9" s="35">
        <f>VLOOKUP(F9,'Conti vinter 2025'!$D$17:$E$316,2,FALSE)</f>
        <v>0</v>
      </c>
      <c r="I9" s="68">
        <f>'Conti vinter 2025'!$P$7</f>
        <v>45882</v>
      </c>
      <c r="J9" s="5">
        <f t="shared" si="1"/>
        <v>0</v>
      </c>
      <c r="K9" s="6">
        <f t="shared" ca="1" si="2"/>
        <v>45782</v>
      </c>
      <c r="M9" s="5">
        <f>'Conti vinter 2025'!$M$7</f>
        <v>0</v>
      </c>
      <c r="N9" s="5" t="s">
        <v>761</v>
      </c>
      <c r="O9" s="5" t="s">
        <v>762</v>
      </c>
      <c r="R9" s="5">
        <v>35</v>
      </c>
      <c r="T9" s="7" t="str">
        <f>'Conti vinter 2025'!$P$10</f>
        <v/>
      </c>
      <c r="U9" s="84" t="str">
        <f>'Conti vinter 2025'!$O$10</f>
        <v/>
      </c>
      <c r="X9" s="38" t="str">
        <f>'Conti vinter 2025'!$N$10</f>
        <v/>
      </c>
      <c r="Y9" s="39" t="str">
        <f>'Conti vinter 2025'!$M$10</f>
        <v/>
      </c>
      <c r="Z9" s="5" t="s">
        <v>764</v>
      </c>
    </row>
    <row r="10" spans="1:34" ht="15.5" x14ac:dyDescent="0.35">
      <c r="A10" s="5" t="s">
        <v>757</v>
      </c>
      <c r="B10" s="5" t="s">
        <v>758</v>
      </c>
      <c r="C10" s="5" t="s">
        <v>759</v>
      </c>
      <c r="D10" s="5" t="s">
        <v>760</v>
      </c>
      <c r="E10" s="5">
        <f t="shared" si="0"/>
        <v>0</v>
      </c>
      <c r="F10" s="102" t="s">
        <v>77</v>
      </c>
      <c r="H10" s="35">
        <f>VLOOKUP(F10,'Conti vinter 2025'!$D$17:$E$316,2,FALSE)</f>
        <v>0</v>
      </c>
      <c r="I10" s="68">
        <f>'Conti vinter 2025'!$P$7</f>
        <v>45882</v>
      </c>
      <c r="J10" s="5">
        <f t="shared" si="1"/>
        <v>0</v>
      </c>
      <c r="K10" s="6">
        <f t="shared" ca="1" si="2"/>
        <v>45782</v>
      </c>
      <c r="M10" s="5">
        <f>'Conti vinter 2025'!$M$7</f>
        <v>0</v>
      </c>
      <c r="N10" s="5" t="s">
        <v>761</v>
      </c>
      <c r="O10" s="5" t="s">
        <v>762</v>
      </c>
      <c r="R10" s="5">
        <v>35</v>
      </c>
      <c r="T10" s="7" t="str">
        <f>'Conti vinter 2025'!$P$10</f>
        <v/>
      </c>
      <c r="U10" s="84" t="str">
        <f>'Conti vinter 2025'!$O$10</f>
        <v/>
      </c>
      <c r="X10" s="38" t="str">
        <f>'Conti vinter 2025'!$N$10</f>
        <v/>
      </c>
      <c r="Y10" s="39" t="str">
        <f>'Conti vinter 2025'!$M$10</f>
        <v/>
      </c>
      <c r="Z10" s="5" t="s">
        <v>764</v>
      </c>
    </row>
    <row r="11" spans="1:34" ht="15.5" x14ac:dyDescent="0.35">
      <c r="A11" s="5" t="s">
        <v>757</v>
      </c>
      <c r="B11" s="5" t="s">
        <v>758</v>
      </c>
      <c r="C11" s="5" t="s">
        <v>759</v>
      </c>
      <c r="D11" s="5" t="s">
        <v>760</v>
      </c>
      <c r="E11" s="5">
        <f t="shared" si="0"/>
        <v>0</v>
      </c>
      <c r="F11" s="102" t="s">
        <v>80</v>
      </c>
      <c r="H11" s="35">
        <f>VLOOKUP(F11,'Conti vinter 2025'!$D$17:$E$316,2,FALSE)</f>
        <v>0</v>
      </c>
      <c r="I11" s="68">
        <f>'Conti vinter 2025'!$P$7</f>
        <v>45882</v>
      </c>
      <c r="J11" s="5">
        <f t="shared" si="1"/>
        <v>0</v>
      </c>
      <c r="K11" s="6">
        <f t="shared" ca="1" si="2"/>
        <v>45782</v>
      </c>
      <c r="M11" s="5">
        <f>'Conti vinter 2025'!$M$7</f>
        <v>0</v>
      </c>
      <c r="N11" s="5" t="s">
        <v>761</v>
      </c>
      <c r="O11" s="5" t="s">
        <v>762</v>
      </c>
      <c r="R11" s="5">
        <v>35</v>
      </c>
      <c r="T11" s="7" t="str">
        <f>'Conti vinter 2025'!$P$10</f>
        <v/>
      </c>
      <c r="U11" s="84" t="str">
        <f>'Conti vinter 2025'!$O$10</f>
        <v/>
      </c>
      <c r="X11" s="38" t="str">
        <f>'Conti vinter 2025'!$N$10</f>
        <v/>
      </c>
      <c r="Y11" s="39" t="str">
        <f>'Conti vinter 2025'!$M$10</f>
        <v/>
      </c>
      <c r="Z11" s="5" t="s">
        <v>764</v>
      </c>
    </row>
    <row r="12" spans="1:34" ht="15.5" x14ac:dyDescent="0.35">
      <c r="A12" s="5" t="s">
        <v>757</v>
      </c>
      <c r="B12" s="5" t="s">
        <v>758</v>
      </c>
      <c r="C12" s="5" t="s">
        <v>759</v>
      </c>
      <c r="D12" s="5" t="s">
        <v>760</v>
      </c>
      <c r="E12" s="5">
        <f t="shared" si="0"/>
        <v>0</v>
      </c>
      <c r="F12" s="102" t="s">
        <v>83</v>
      </c>
      <c r="H12" s="35">
        <f>VLOOKUP(F12,'Conti vinter 2025'!$D$17:$E$316,2,FALSE)</f>
        <v>0</v>
      </c>
      <c r="I12" s="68">
        <f>'Conti vinter 2025'!$P$7</f>
        <v>45882</v>
      </c>
      <c r="J12" s="5">
        <f t="shared" si="1"/>
        <v>0</v>
      </c>
      <c r="K12" s="6">
        <f t="shared" ca="1" si="2"/>
        <v>45782</v>
      </c>
      <c r="M12" s="5">
        <f>'Conti vinter 2025'!$M$7</f>
        <v>0</v>
      </c>
      <c r="N12" s="5" t="s">
        <v>761</v>
      </c>
      <c r="O12" s="5" t="s">
        <v>762</v>
      </c>
      <c r="R12" s="5">
        <v>35</v>
      </c>
      <c r="T12" s="7" t="str">
        <f>'Conti vinter 2025'!$P$10</f>
        <v/>
      </c>
      <c r="U12" s="84" t="str">
        <f>'Conti vinter 2025'!$O$10</f>
        <v/>
      </c>
      <c r="X12" s="38" t="str">
        <f>'Conti vinter 2025'!$N$10</f>
        <v/>
      </c>
      <c r="Y12" s="39" t="str">
        <f>'Conti vinter 2025'!$M$10</f>
        <v/>
      </c>
      <c r="Z12" s="5" t="s">
        <v>764</v>
      </c>
    </row>
    <row r="13" spans="1:34" ht="15.5" x14ac:dyDescent="0.35">
      <c r="A13" s="5" t="s">
        <v>757</v>
      </c>
      <c r="B13" s="5" t="s">
        <v>758</v>
      </c>
      <c r="C13" s="5" t="s">
        <v>759</v>
      </c>
      <c r="D13" s="5" t="s">
        <v>760</v>
      </c>
      <c r="E13" s="5">
        <f t="shared" si="0"/>
        <v>0</v>
      </c>
      <c r="F13" s="102" t="s">
        <v>86</v>
      </c>
      <c r="H13" s="35">
        <f>VLOOKUP(F13,'Conti vinter 2025'!$D$17:$E$316,2,FALSE)</f>
        <v>0</v>
      </c>
      <c r="I13" s="68">
        <f>'Conti vinter 2025'!$P$7</f>
        <v>45882</v>
      </c>
      <c r="J13" s="5">
        <f t="shared" si="1"/>
        <v>0</v>
      </c>
      <c r="K13" s="6">
        <f t="shared" ca="1" si="2"/>
        <v>45782</v>
      </c>
      <c r="M13" s="5">
        <f>'Conti vinter 2025'!$M$7</f>
        <v>0</v>
      </c>
      <c r="N13" s="5" t="s">
        <v>761</v>
      </c>
      <c r="O13" s="5" t="s">
        <v>762</v>
      </c>
      <c r="R13" s="5">
        <v>35</v>
      </c>
      <c r="T13" s="7" t="str">
        <f>'Conti vinter 2025'!$P$10</f>
        <v/>
      </c>
      <c r="U13" s="84" t="str">
        <f>'Conti vinter 2025'!$O$10</f>
        <v/>
      </c>
      <c r="X13" s="38" t="str">
        <f>'Conti vinter 2025'!$N$10</f>
        <v/>
      </c>
      <c r="Y13" s="39" t="str">
        <f>'Conti vinter 2025'!$M$10</f>
        <v/>
      </c>
      <c r="Z13" s="5" t="s">
        <v>764</v>
      </c>
    </row>
    <row r="14" spans="1:34" ht="15.5" x14ac:dyDescent="0.35">
      <c r="A14" s="5" t="s">
        <v>757</v>
      </c>
      <c r="B14" s="5" t="s">
        <v>758</v>
      </c>
      <c r="C14" s="5" t="s">
        <v>759</v>
      </c>
      <c r="D14" s="5" t="s">
        <v>760</v>
      </c>
      <c r="E14" s="5">
        <f t="shared" si="0"/>
        <v>0</v>
      </c>
      <c r="F14" s="102" t="s">
        <v>89</v>
      </c>
      <c r="H14" s="35">
        <f>VLOOKUP(F14,'Conti vinter 2025'!$D$17:$E$316,2,FALSE)</f>
        <v>0</v>
      </c>
      <c r="I14" s="68">
        <f>'Conti vinter 2025'!$P$7</f>
        <v>45882</v>
      </c>
      <c r="J14" s="5">
        <f t="shared" si="1"/>
        <v>0</v>
      </c>
      <c r="K14" s="6">
        <f t="shared" ca="1" si="2"/>
        <v>45782</v>
      </c>
      <c r="M14" s="5">
        <f>'Conti vinter 2025'!$M$7</f>
        <v>0</v>
      </c>
      <c r="N14" s="5" t="s">
        <v>761</v>
      </c>
      <c r="O14" s="5" t="s">
        <v>762</v>
      </c>
      <c r="R14" s="5">
        <v>35</v>
      </c>
      <c r="T14" s="7" t="str">
        <f>'Conti vinter 2025'!$P$10</f>
        <v/>
      </c>
      <c r="U14" s="84" t="str">
        <f>'Conti vinter 2025'!$O$10</f>
        <v/>
      </c>
      <c r="X14" s="38" t="str">
        <f>'Conti vinter 2025'!$N$10</f>
        <v/>
      </c>
      <c r="Y14" s="39" t="str">
        <f>'Conti vinter 2025'!$M$10</f>
        <v/>
      </c>
      <c r="Z14" s="5" t="s">
        <v>764</v>
      </c>
    </row>
    <row r="15" spans="1:34" ht="15.5" x14ac:dyDescent="0.35">
      <c r="A15" s="5" t="s">
        <v>757</v>
      </c>
      <c r="B15" s="5" t="s">
        <v>758</v>
      </c>
      <c r="C15" s="5" t="s">
        <v>759</v>
      </c>
      <c r="D15" s="5" t="s">
        <v>760</v>
      </c>
      <c r="E15" s="5">
        <f t="shared" si="0"/>
        <v>0</v>
      </c>
      <c r="F15" s="102" t="s">
        <v>92</v>
      </c>
      <c r="H15" s="35">
        <f>VLOOKUP(F15,'Conti vinter 2025'!$D$17:$E$316,2,FALSE)</f>
        <v>0</v>
      </c>
      <c r="I15" s="68">
        <f>'Conti vinter 2025'!$P$7</f>
        <v>45882</v>
      </c>
      <c r="J15" s="5">
        <f t="shared" si="1"/>
        <v>0</v>
      </c>
      <c r="K15" s="6">
        <f t="shared" ca="1" si="2"/>
        <v>45782</v>
      </c>
      <c r="M15" s="5">
        <f>'Conti vinter 2025'!$M$7</f>
        <v>0</v>
      </c>
      <c r="N15" s="5" t="s">
        <v>761</v>
      </c>
      <c r="O15" s="5" t="s">
        <v>762</v>
      </c>
      <c r="R15" s="5">
        <v>35</v>
      </c>
      <c r="T15" s="7" t="str">
        <f>'Conti vinter 2025'!$P$10</f>
        <v/>
      </c>
      <c r="U15" s="84" t="str">
        <f>'Conti vinter 2025'!$O$10</f>
        <v/>
      </c>
      <c r="X15" s="38" t="str">
        <f>'Conti vinter 2025'!$N$10</f>
        <v/>
      </c>
      <c r="Y15" s="39" t="str">
        <f>'Conti vinter 2025'!$M$10</f>
        <v/>
      </c>
      <c r="Z15" s="5" t="s">
        <v>764</v>
      </c>
    </row>
    <row r="16" spans="1:34" ht="15.5" x14ac:dyDescent="0.35">
      <c r="A16" s="5" t="s">
        <v>757</v>
      </c>
      <c r="B16" s="5" t="s">
        <v>758</v>
      </c>
      <c r="C16" s="5" t="s">
        <v>759</v>
      </c>
      <c r="D16" s="5" t="s">
        <v>760</v>
      </c>
      <c r="E16" s="5">
        <f t="shared" si="0"/>
        <v>0</v>
      </c>
      <c r="F16" s="102" t="s">
        <v>95</v>
      </c>
      <c r="H16" s="35">
        <f>VLOOKUP(F16,'Conti vinter 2025'!$D$17:$E$316,2,FALSE)</f>
        <v>0</v>
      </c>
      <c r="I16" s="68">
        <f>'Conti vinter 2025'!$P$7</f>
        <v>45882</v>
      </c>
      <c r="J16" s="5">
        <f t="shared" si="1"/>
        <v>0</v>
      </c>
      <c r="K16" s="6">
        <f t="shared" ca="1" si="2"/>
        <v>45782</v>
      </c>
      <c r="M16" s="5">
        <f>'Conti vinter 2025'!$M$7</f>
        <v>0</v>
      </c>
      <c r="N16" s="5" t="s">
        <v>761</v>
      </c>
      <c r="O16" s="5" t="s">
        <v>762</v>
      </c>
      <c r="R16" s="5">
        <v>35</v>
      </c>
      <c r="T16" s="7" t="str">
        <f>'Conti vinter 2025'!$P$10</f>
        <v/>
      </c>
      <c r="U16" s="84" t="str">
        <f>'Conti vinter 2025'!$O$10</f>
        <v/>
      </c>
      <c r="X16" s="38" t="str">
        <f>'Conti vinter 2025'!$N$10</f>
        <v/>
      </c>
      <c r="Y16" s="39" t="str">
        <f>'Conti vinter 2025'!$M$10</f>
        <v/>
      </c>
      <c r="Z16" s="5" t="s">
        <v>764</v>
      </c>
    </row>
    <row r="17" spans="1:26" ht="15.5" x14ac:dyDescent="0.35">
      <c r="A17" s="5" t="s">
        <v>757</v>
      </c>
      <c r="B17" s="5" t="s">
        <v>758</v>
      </c>
      <c r="C17" s="5" t="s">
        <v>759</v>
      </c>
      <c r="D17" s="5" t="s">
        <v>760</v>
      </c>
      <c r="E17" s="5">
        <f t="shared" si="0"/>
        <v>0</v>
      </c>
      <c r="F17" s="102" t="s">
        <v>98</v>
      </c>
      <c r="H17" s="35">
        <f>VLOOKUP(F17,'Conti vinter 2025'!$D$17:$E$316,2,FALSE)</f>
        <v>0</v>
      </c>
      <c r="I17" s="68">
        <f>'Conti vinter 2025'!$P$7</f>
        <v>45882</v>
      </c>
      <c r="J17" s="5">
        <f t="shared" si="1"/>
        <v>0</v>
      </c>
      <c r="K17" s="6">
        <f t="shared" ca="1" si="2"/>
        <v>45782</v>
      </c>
      <c r="M17" s="5">
        <f>'Conti vinter 2025'!$M$7</f>
        <v>0</v>
      </c>
      <c r="N17" s="5" t="s">
        <v>761</v>
      </c>
      <c r="O17" s="5" t="s">
        <v>762</v>
      </c>
      <c r="R17" s="5">
        <v>35</v>
      </c>
      <c r="T17" s="7" t="str">
        <f>'Conti vinter 2025'!$P$10</f>
        <v/>
      </c>
      <c r="U17" s="84" t="str">
        <f>'Conti vinter 2025'!$O$10</f>
        <v/>
      </c>
      <c r="X17" s="38" t="str">
        <f>'Conti vinter 2025'!$N$10</f>
        <v/>
      </c>
      <c r="Y17" s="39" t="str">
        <f>'Conti vinter 2025'!$M$10</f>
        <v/>
      </c>
      <c r="Z17" s="5" t="s">
        <v>764</v>
      </c>
    </row>
    <row r="18" spans="1:26" ht="15.5" x14ac:dyDescent="0.35">
      <c r="A18" s="5" t="s">
        <v>757</v>
      </c>
      <c r="B18" s="5" t="s">
        <v>758</v>
      </c>
      <c r="C18" s="5" t="s">
        <v>759</v>
      </c>
      <c r="D18" s="5" t="s">
        <v>760</v>
      </c>
      <c r="E18" s="5">
        <f t="shared" si="0"/>
        <v>0</v>
      </c>
      <c r="F18" s="102" t="s">
        <v>101</v>
      </c>
      <c r="H18" s="35">
        <f>VLOOKUP(F18,'Conti vinter 2025'!$D$17:$E$316,2,FALSE)</f>
        <v>0</v>
      </c>
      <c r="I18" s="68">
        <f>'Conti vinter 2025'!$P$7</f>
        <v>45882</v>
      </c>
      <c r="J18" s="5">
        <f t="shared" si="1"/>
        <v>0</v>
      </c>
      <c r="K18" s="6">
        <f t="shared" ca="1" si="2"/>
        <v>45782</v>
      </c>
      <c r="M18" s="5">
        <f>'Conti vinter 2025'!$M$7</f>
        <v>0</v>
      </c>
      <c r="N18" s="5" t="s">
        <v>761</v>
      </c>
      <c r="O18" s="5" t="s">
        <v>762</v>
      </c>
      <c r="R18" s="5">
        <v>35</v>
      </c>
      <c r="T18" s="7" t="str">
        <f>'Conti vinter 2025'!$P$10</f>
        <v/>
      </c>
      <c r="U18" s="84" t="str">
        <f>'Conti vinter 2025'!$O$10</f>
        <v/>
      </c>
      <c r="X18" s="38" t="str">
        <f>'Conti vinter 2025'!$N$10</f>
        <v/>
      </c>
      <c r="Y18" s="39" t="str">
        <f>'Conti vinter 2025'!$M$10</f>
        <v/>
      </c>
      <c r="Z18" s="5" t="s">
        <v>764</v>
      </c>
    </row>
    <row r="19" spans="1:26" ht="15.5" x14ac:dyDescent="0.35">
      <c r="A19" s="5" t="s">
        <v>757</v>
      </c>
      <c r="B19" s="5" t="s">
        <v>758</v>
      </c>
      <c r="C19" s="5" t="s">
        <v>759</v>
      </c>
      <c r="D19" s="5" t="s">
        <v>760</v>
      </c>
      <c r="E19" s="5">
        <f t="shared" si="0"/>
        <v>0</v>
      </c>
      <c r="F19" s="102" t="s">
        <v>104</v>
      </c>
      <c r="H19" s="35">
        <f>VLOOKUP(F19,'Conti vinter 2025'!$D$17:$E$316,2,FALSE)</f>
        <v>0</v>
      </c>
      <c r="I19" s="68">
        <f>'Conti vinter 2025'!$P$7</f>
        <v>45882</v>
      </c>
      <c r="J19" s="5">
        <f t="shared" si="1"/>
        <v>0</v>
      </c>
      <c r="K19" s="6">
        <f t="shared" ca="1" si="2"/>
        <v>45782</v>
      </c>
      <c r="M19" s="5">
        <f>'Conti vinter 2025'!$M$7</f>
        <v>0</v>
      </c>
      <c r="N19" s="5" t="s">
        <v>761</v>
      </c>
      <c r="O19" s="5" t="s">
        <v>762</v>
      </c>
      <c r="R19" s="5">
        <v>35</v>
      </c>
      <c r="T19" s="7" t="str">
        <f>'Conti vinter 2025'!$P$10</f>
        <v/>
      </c>
      <c r="U19" s="84" t="str">
        <f>'Conti vinter 2025'!$O$10</f>
        <v/>
      </c>
      <c r="X19" s="38" t="str">
        <f>'Conti vinter 2025'!$N$10</f>
        <v/>
      </c>
      <c r="Y19" s="39" t="str">
        <f>'Conti vinter 2025'!$M$10</f>
        <v/>
      </c>
      <c r="Z19" s="5" t="s">
        <v>764</v>
      </c>
    </row>
    <row r="20" spans="1:26" ht="15.5" x14ac:dyDescent="0.35">
      <c r="A20" s="5" t="s">
        <v>757</v>
      </c>
      <c r="B20" s="5" t="s">
        <v>758</v>
      </c>
      <c r="C20" s="5" t="s">
        <v>759</v>
      </c>
      <c r="D20" s="5" t="s">
        <v>760</v>
      </c>
      <c r="E20" s="5">
        <f t="shared" si="0"/>
        <v>0</v>
      </c>
      <c r="F20" s="102" t="s">
        <v>106</v>
      </c>
      <c r="H20" s="35">
        <f>VLOOKUP(F20,'Conti vinter 2025'!$D$17:$E$316,2,FALSE)</f>
        <v>0</v>
      </c>
      <c r="I20" s="68">
        <f>'Conti vinter 2025'!$P$7</f>
        <v>45882</v>
      </c>
      <c r="J20" s="5">
        <f t="shared" si="1"/>
        <v>0</v>
      </c>
      <c r="K20" s="6">
        <f t="shared" ca="1" si="2"/>
        <v>45782</v>
      </c>
      <c r="M20" s="5">
        <f>'Conti vinter 2025'!$M$7</f>
        <v>0</v>
      </c>
      <c r="N20" s="5" t="s">
        <v>761</v>
      </c>
      <c r="O20" s="5" t="s">
        <v>762</v>
      </c>
      <c r="R20" s="5">
        <v>35</v>
      </c>
      <c r="T20" s="7" t="str">
        <f>'Conti vinter 2025'!$P$10</f>
        <v/>
      </c>
      <c r="U20" s="84" t="str">
        <f>'Conti vinter 2025'!$O$10</f>
        <v/>
      </c>
      <c r="X20" s="38" t="str">
        <f>'Conti vinter 2025'!$N$10</f>
        <v/>
      </c>
      <c r="Y20" s="39" t="str">
        <f>'Conti vinter 2025'!$M$10</f>
        <v/>
      </c>
      <c r="Z20" s="5" t="s">
        <v>764</v>
      </c>
    </row>
    <row r="21" spans="1:26" ht="15.5" x14ac:dyDescent="0.35">
      <c r="A21" s="5" t="s">
        <v>757</v>
      </c>
      <c r="B21" s="5" t="s">
        <v>758</v>
      </c>
      <c r="C21" s="5" t="s">
        <v>759</v>
      </c>
      <c r="D21" s="5" t="s">
        <v>760</v>
      </c>
      <c r="E21" s="5">
        <f t="shared" si="0"/>
        <v>0</v>
      </c>
      <c r="F21" s="102" t="s">
        <v>108</v>
      </c>
      <c r="H21" s="35">
        <f>VLOOKUP(F21,'Conti vinter 2025'!$D$17:$E$316,2,FALSE)</f>
        <v>0</v>
      </c>
      <c r="I21" s="68">
        <f>'Conti vinter 2025'!$P$7</f>
        <v>45882</v>
      </c>
      <c r="J21" s="5">
        <f t="shared" si="1"/>
        <v>0</v>
      </c>
      <c r="K21" s="6">
        <f t="shared" ca="1" si="2"/>
        <v>45782</v>
      </c>
      <c r="M21" s="5">
        <f>'Conti vinter 2025'!$M$7</f>
        <v>0</v>
      </c>
      <c r="N21" s="5" t="s">
        <v>761</v>
      </c>
      <c r="O21" s="5" t="s">
        <v>762</v>
      </c>
      <c r="R21" s="5">
        <v>35</v>
      </c>
      <c r="T21" s="7" t="str">
        <f>'Conti vinter 2025'!$P$10</f>
        <v/>
      </c>
      <c r="U21" s="84" t="str">
        <f>'Conti vinter 2025'!$O$10</f>
        <v/>
      </c>
      <c r="X21" s="38" t="str">
        <f>'Conti vinter 2025'!$N$10</f>
        <v/>
      </c>
      <c r="Y21" s="39" t="str">
        <f>'Conti vinter 2025'!$M$10</f>
        <v/>
      </c>
      <c r="Z21" s="5" t="s">
        <v>764</v>
      </c>
    </row>
    <row r="22" spans="1:26" ht="15.5" x14ac:dyDescent="0.35">
      <c r="A22" s="5" t="s">
        <v>757</v>
      </c>
      <c r="B22" s="5" t="s">
        <v>758</v>
      </c>
      <c r="C22" s="5" t="s">
        <v>759</v>
      </c>
      <c r="D22" s="5" t="s">
        <v>760</v>
      </c>
      <c r="E22" s="5">
        <f t="shared" si="0"/>
        <v>0</v>
      </c>
      <c r="F22" s="102" t="s">
        <v>111</v>
      </c>
      <c r="H22" s="35">
        <f>VLOOKUP(F22,'Conti vinter 2025'!$D$17:$E$316,2,FALSE)</f>
        <v>0</v>
      </c>
      <c r="I22" s="68">
        <f>'Conti vinter 2025'!$P$7</f>
        <v>45882</v>
      </c>
      <c r="J22" s="5">
        <f t="shared" si="1"/>
        <v>0</v>
      </c>
      <c r="K22" s="6">
        <f t="shared" ca="1" si="2"/>
        <v>45782</v>
      </c>
      <c r="M22" s="5">
        <f>'Conti vinter 2025'!$M$7</f>
        <v>0</v>
      </c>
      <c r="N22" s="5" t="s">
        <v>761</v>
      </c>
      <c r="O22" s="5" t="s">
        <v>762</v>
      </c>
      <c r="R22" s="5">
        <v>35</v>
      </c>
      <c r="T22" s="7" t="str">
        <f>'Conti vinter 2025'!$P$10</f>
        <v/>
      </c>
      <c r="U22" s="84" t="str">
        <f>'Conti vinter 2025'!$O$10</f>
        <v/>
      </c>
      <c r="X22" s="38" t="str">
        <f>'Conti vinter 2025'!$N$10</f>
        <v/>
      </c>
      <c r="Y22" s="39" t="str">
        <f>'Conti vinter 2025'!$M$10</f>
        <v/>
      </c>
      <c r="Z22" s="5" t="s">
        <v>764</v>
      </c>
    </row>
    <row r="23" spans="1:26" ht="15.5" x14ac:dyDescent="0.35">
      <c r="A23" s="5" t="s">
        <v>757</v>
      </c>
      <c r="B23" s="5" t="s">
        <v>758</v>
      </c>
      <c r="C23" s="5" t="s">
        <v>759</v>
      </c>
      <c r="D23" s="5" t="s">
        <v>760</v>
      </c>
      <c r="E23" s="5">
        <f t="shared" si="0"/>
        <v>0</v>
      </c>
      <c r="F23" s="102" t="s">
        <v>113</v>
      </c>
      <c r="H23" s="35">
        <f>VLOOKUP(F23,'Conti vinter 2025'!$D$17:$E$316,2,FALSE)</f>
        <v>0</v>
      </c>
      <c r="I23" s="68">
        <f>'Conti vinter 2025'!$P$7</f>
        <v>45882</v>
      </c>
      <c r="J23" s="5">
        <f t="shared" si="1"/>
        <v>0</v>
      </c>
      <c r="K23" s="6">
        <f t="shared" ca="1" si="2"/>
        <v>45782</v>
      </c>
      <c r="M23" s="5">
        <f>'Conti vinter 2025'!$M$7</f>
        <v>0</v>
      </c>
      <c r="N23" s="5" t="s">
        <v>761</v>
      </c>
      <c r="O23" s="5" t="s">
        <v>762</v>
      </c>
      <c r="R23" s="5">
        <v>35</v>
      </c>
      <c r="T23" s="7" t="str">
        <f>'Conti vinter 2025'!$P$10</f>
        <v/>
      </c>
      <c r="U23" s="84" t="str">
        <f>'Conti vinter 2025'!$O$10</f>
        <v/>
      </c>
      <c r="X23" s="38" t="str">
        <f>'Conti vinter 2025'!$N$10</f>
        <v/>
      </c>
      <c r="Y23" s="39" t="str">
        <f>'Conti vinter 2025'!$M$10</f>
        <v/>
      </c>
      <c r="Z23" s="5" t="s">
        <v>764</v>
      </c>
    </row>
    <row r="24" spans="1:26" ht="15.5" x14ac:dyDescent="0.35">
      <c r="A24" s="5" t="s">
        <v>757</v>
      </c>
      <c r="B24" s="5" t="s">
        <v>758</v>
      </c>
      <c r="C24" s="5" t="s">
        <v>759</v>
      </c>
      <c r="D24" s="5" t="s">
        <v>760</v>
      </c>
      <c r="E24" s="5">
        <f t="shared" si="0"/>
        <v>0</v>
      </c>
      <c r="F24" s="102" t="s">
        <v>115</v>
      </c>
      <c r="H24" s="35">
        <f>VLOOKUP(F24,'Conti vinter 2025'!$D$17:$E$316,2,FALSE)</f>
        <v>0</v>
      </c>
      <c r="I24" s="68">
        <f>'Conti vinter 2025'!$P$7</f>
        <v>45882</v>
      </c>
      <c r="J24" s="5">
        <f t="shared" si="1"/>
        <v>0</v>
      </c>
      <c r="K24" s="6">
        <f t="shared" ca="1" si="2"/>
        <v>45782</v>
      </c>
      <c r="M24" s="5">
        <f>'Conti vinter 2025'!$M$7</f>
        <v>0</v>
      </c>
      <c r="N24" s="5" t="s">
        <v>761</v>
      </c>
      <c r="O24" s="5" t="s">
        <v>762</v>
      </c>
      <c r="R24" s="5">
        <v>35</v>
      </c>
      <c r="T24" s="7" t="str">
        <f>'Conti vinter 2025'!$P$10</f>
        <v/>
      </c>
      <c r="U24" s="84" t="str">
        <f>'Conti vinter 2025'!$O$10</f>
        <v/>
      </c>
      <c r="X24" s="38" t="str">
        <f>'Conti vinter 2025'!$N$10</f>
        <v/>
      </c>
      <c r="Y24" s="39" t="str">
        <f>'Conti vinter 2025'!$M$10</f>
        <v/>
      </c>
      <c r="Z24" s="5" t="s">
        <v>764</v>
      </c>
    </row>
    <row r="25" spans="1:26" ht="15.5" x14ac:dyDescent="0.35">
      <c r="A25" s="5" t="s">
        <v>757</v>
      </c>
      <c r="B25" s="5" t="s">
        <v>758</v>
      </c>
      <c r="C25" s="5" t="s">
        <v>759</v>
      </c>
      <c r="D25" s="5" t="s">
        <v>760</v>
      </c>
      <c r="E25" s="5">
        <f t="shared" si="0"/>
        <v>0</v>
      </c>
      <c r="F25" s="102" t="s">
        <v>118</v>
      </c>
      <c r="H25" s="35">
        <f>VLOOKUP(F25,'Conti vinter 2025'!$D$17:$E$316,2,FALSE)</f>
        <v>0</v>
      </c>
      <c r="I25" s="68">
        <f>'Conti vinter 2025'!$P$7</f>
        <v>45882</v>
      </c>
      <c r="J25" s="5">
        <f t="shared" si="1"/>
        <v>0</v>
      </c>
      <c r="K25" s="6">
        <f t="shared" ca="1" si="2"/>
        <v>45782</v>
      </c>
      <c r="M25" s="5">
        <f>'Conti vinter 2025'!$M$7</f>
        <v>0</v>
      </c>
      <c r="N25" s="5" t="s">
        <v>761</v>
      </c>
      <c r="O25" s="5" t="s">
        <v>762</v>
      </c>
      <c r="R25" s="5">
        <v>35</v>
      </c>
      <c r="T25" s="7" t="str">
        <f>'Conti vinter 2025'!$P$10</f>
        <v/>
      </c>
      <c r="U25" s="84" t="str">
        <f>'Conti vinter 2025'!$O$10</f>
        <v/>
      </c>
      <c r="X25" s="38" t="str">
        <f>'Conti vinter 2025'!$N$10</f>
        <v/>
      </c>
      <c r="Y25" s="39" t="str">
        <f>'Conti vinter 2025'!$M$10</f>
        <v/>
      </c>
      <c r="Z25" s="5" t="s">
        <v>764</v>
      </c>
    </row>
    <row r="26" spans="1:26" ht="15.5" x14ac:dyDescent="0.35">
      <c r="A26" s="5" t="s">
        <v>757</v>
      </c>
      <c r="B26" s="5" t="s">
        <v>758</v>
      </c>
      <c r="C26" s="5" t="s">
        <v>759</v>
      </c>
      <c r="D26" s="5" t="s">
        <v>760</v>
      </c>
      <c r="E26" s="5">
        <f t="shared" si="0"/>
        <v>0</v>
      </c>
      <c r="F26" s="102" t="s">
        <v>121</v>
      </c>
      <c r="H26" s="35">
        <f>VLOOKUP(F26,'Conti vinter 2025'!$D$17:$E$316,2,FALSE)</f>
        <v>0</v>
      </c>
      <c r="I26" s="68">
        <f>'Conti vinter 2025'!$P$7</f>
        <v>45882</v>
      </c>
      <c r="J26" s="5">
        <f t="shared" si="1"/>
        <v>0</v>
      </c>
      <c r="K26" s="6">
        <f t="shared" ca="1" si="2"/>
        <v>45782</v>
      </c>
      <c r="M26" s="5">
        <f>'Conti vinter 2025'!$M$7</f>
        <v>0</v>
      </c>
      <c r="N26" s="5" t="s">
        <v>761</v>
      </c>
      <c r="O26" s="5" t="s">
        <v>762</v>
      </c>
      <c r="R26" s="5">
        <v>35</v>
      </c>
      <c r="T26" s="7" t="str">
        <f>'Conti vinter 2025'!$P$10</f>
        <v/>
      </c>
      <c r="U26" s="84" t="str">
        <f>'Conti vinter 2025'!$O$10</f>
        <v/>
      </c>
      <c r="X26" s="38" t="str">
        <f>'Conti vinter 2025'!$N$10</f>
        <v/>
      </c>
      <c r="Y26" s="39" t="str">
        <f>'Conti vinter 2025'!$M$10</f>
        <v/>
      </c>
      <c r="Z26" s="5" t="s">
        <v>764</v>
      </c>
    </row>
    <row r="27" spans="1:26" ht="15.5" x14ac:dyDescent="0.35">
      <c r="A27" s="5" t="s">
        <v>757</v>
      </c>
      <c r="B27" s="5" t="s">
        <v>758</v>
      </c>
      <c r="C27" s="5" t="s">
        <v>759</v>
      </c>
      <c r="D27" s="5" t="s">
        <v>760</v>
      </c>
      <c r="E27" s="5">
        <f t="shared" si="0"/>
        <v>0</v>
      </c>
      <c r="F27" s="102" t="s">
        <v>123</v>
      </c>
      <c r="H27" s="35">
        <f>VLOOKUP(F27,'Conti vinter 2025'!$D$17:$E$316,2,FALSE)</f>
        <v>0</v>
      </c>
      <c r="I27" s="68">
        <f>'Conti vinter 2025'!$P$7</f>
        <v>45882</v>
      </c>
      <c r="J27" s="5">
        <f t="shared" si="1"/>
        <v>0</v>
      </c>
      <c r="K27" s="6">
        <f t="shared" ca="1" si="2"/>
        <v>45782</v>
      </c>
      <c r="M27" s="5">
        <f>'Conti vinter 2025'!$M$7</f>
        <v>0</v>
      </c>
      <c r="N27" s="5" t="s">
        <v>761</v>
      </c>
      <c r="O27" s="5" t="s">
        <v>762</v>
      </c>
      <c r="R27" s="5">
        <v>35</v>
      </c>
      <c r="T27" s="7" t="str">
        <f>'Conti vinter 2025'!$P$10</f>
        <v/>
      </c>
      <c r="U27" s="84" t="str">
        <f>'Conti vinter 2025'!$O$10</f>
        <v/>
      </c>
      <c r="X27" s="38" t="str">
        <f>'Conti vinter 2025'!$N$10</f>
        <v/>
      </c>
      <c r="Y27" s="39" t="str">
        <f>'Conti vinter 2025'!$M$10</f>
        <v/>
      </c>
      <c r="Z27" s="5" t="s">
        <v>764</v>
      </c>
    </row>
    <row r="28" spans="1:26" ht="15.5" x14ac:dyDescent="0.35">
      <c r="A28" s="5" t="s">
        <v>757</v>
      </c>
      <c r="B28" s="5" t="s">
        <v>758</v>
      </c>
      <c r="C28" s="5" t="s">
        <v>759</v>
      </c>
      <c r="D28" s="5" t="s">
        <v>760</v>
      </c>
      <c r="E28" s="5">
        <f t="shared" si="0"/>
        <v>0</v>
      </c>
      <c r="F28" s="102" t="s">
        <v>126</v>
      </c>
      <c r="H28" s="35">
        <f>VLOOKUP(F28,'Conti vinter 2025'!$D$17:$E$316,2,FALSE)</f>
        <v>0</v>
      </c>
      <c r="I28" s="68">
        <f>'Conti vinter 2025'!$P$7</f>
        <v>45882</v>
      </c>
      <c r="J28" s="5">
        <f t="shared" si="1"/>
        <v>0</v>
      </c>
      <c r="K28" s="6">
        <f t="shared" ca="1" si="2"/>
        <v>45782</v>
      </c>
      <c r="M28" s="5">
        <f>'Conti vinter 2025'!$M$7</f>
        <v>0</v>
      </c>
      <c r="N28" s="5" t="s">
        <v>761</v>
      </c>
      <c r="O28" s="5" t="s">
        <v>762</v>
      </c>
      <c r="R28" s="5">
        <v>35</v>
      </c>
      <c r="T28" s="7" t="str">
        <f>'Conti vinter 2025'!$P$10</f>
        <v/>
      </c>
      <c r="U28" s="84" t="str">
        <f>'Conti vinter 2025'!$O$10</f>
        <v/>
      </c>
      <c r="X28" s="38" t="str">
        <f>'Conti vinter 2025'!$N$10</f>
        <v/>
      </c>
      <c r="Y28" s="39" t="str">
        <f>'Conti vinter 2025'!$M$10</f>
        <v/>
      </c>
      <c r="Z28" s="5" t="s">
        <v>764</v>
      </c>
    </row>
    <row r="29" spans="1:26" ht="15.5" x14ac:dyDescent="0.35">
      <c r="A29" s="5" t="s">
        <v>757</v>
      </c>
      <c r="B29" s="5" t="s">
        <v>758</v>
      </c>
      <c r="C29" s="5" t="s">
        <v>759</v>
      </c>
      <c r="D29" s="5" t="s">
        <v>760</v>
      </c>
      <c r="E29" s="5">
        <f t="shared" si="0"/>
        <v>0</v>
      </c>
      <c r="F29" s="102" t="s">
        <v>128</v>
      </c>
      <c r="H29" s="35">
        <f>VLOOKUP(F29,'Conti vinter 2025'!$D$17:$E$316,2,FALSE)</f>
        <v>0</v>
      </c>
      <c r="I29" s="68">
        <f>'Conti vinter 2025'!$P$7</f>
        <v>45882</v>
      </c>
      <c r="J29" s="5">
        <f t="shared" si="1"/>
        <v>0</v>
      </c>
      <c r="K29" s="6">
        <f t="shared" ca="1" si="2"/>
        <v>45782</v>
      </c>
      <c r="M29" s="5">
        <f>'Conti vinter 2025'!$M$7</f>
        <v>0</v>
      </c>
      <c r="N29" s="5" t="s">
        <v>761</v>
      </c>
      <c r="O29" s="5" t="s">
        <v>762</v>
      </c>
      <c r="R29" s="5">
        <v>35</v>
      </c>
      <c r="T29" s="7" t="str">
        <f>'Conti vinter 2025'!$P$10</f>
        <v/>
      </c>
      <c r="U29" s="84" t="str">
        <f>'Conti vinter 2025'!$O$10</f>
        <v/>
      </c>
      <c r="X29" s="38" t="str">
        <f>'Conti vinter 2025'!$N$10</f>
        <v/>
      </c>
      <c r="Y29" s="39" t="str">
        <f>'Conti vinter 2025'!$M$10</f>
        <v/>
      </c>
      <c r="Z29" s="5" t="s">
        <v>764</v>
      </c>
    </row>
    <row r="30" spans="1:26" ht="15.5" x14ac:dyDescent="0.35">
      <c r="A30" s="5" t="s">
        <v>757</v>
      </c>
      <c r="B30" s="5" t="s">
        <v>758</v>
      </c>
      <c r="C30" s="5" t="s">
        <v>759</v>
      </c>
      <c r="D30" s="5" t="s">
        <v>760</v>
      </c>
      <c r="E30" s="5">
        <f t="shared" si="0"/>
        <v>0</v>
      </c>
      <c r="F30" s="102" t="s">
        <v>131</v>
      </c>
      <c r="H30" s="35">
        <f>VLOOKUP(F30,'Conti vinter 2025'!$D$17:$E$316,2,FALSE)</f>
        <v>0</v>
      </c>
      <c r="I30" s="68">
        <f>'Conti vinter 2025'!$P$7</f>
        <v>45882</v>
      </c>
      <c r="J30" s="5">
        <f t="shared" si="1"/>
        <v>0</v>
      </c>
      <c r="K30" s="6">
        <f t="shared" ca="1" si="2"/>
        <v>45782</v>
      </c>
      <c r="M30" s="5">
        <f>'Conti vinter 2025'!$M$7</f>
        <v>0</v>
      </c>
      <c r="N30" s="5" t="s">
        <v>761</v>
      </c>
      <c r="O30" s="5" t="s">
        <v>762</v>
      </c>
      <c r="R30" s="5">
        <v>35</v>
      </c>
      <c r="T30" s="7" t="str">
        <f>'Conti vinter 2025'!$P$10</f>
        <v/>
      </c>
      <c r="U30" s="84" t="str">
        <f>'Conti vinter 2025'!$O$10</f>
        <v/>
      </c>
      <c r="X30" s="38" t="str">
        <f>'Conti vinter 2025'!$N$10</f>
        <v/>
      </c>
      <c r="Y30" s="39" t="str">
        <f>'Conti vinter 2025'!$M$10</f>
        <v/>
      </c>
      <c r="Z30" s="5" t="s">
        <v>764</v>
      </c>
    </row>
    <row r="31" spans="1:26" ht="15.5" x14ac:dyDescent="0.35">
      <c r="A31" s="5" t="s">
        <v>757</v>
      </c>
      <c r="B31" s="5" t="s">
        <v>758</v>
      </c>
      <c r="C31" s="5" t="s">
        <v>759</v>
      </c>
      <c r="D31" s="5" t="s">
        <v>760</v>
      </c>
      <c r="E31" s="5">
        <f t="shared" si="0"/>
        <v>0</v>
      </c>
      <c r="F31" s="102" t="s">
        <v>134</v>
      </c>
      <c r="H31" s="35">
        <f>VLOOKUP(F31,'Conti vinter 2025'!$D$17:$E$316,2,FALSE)</f>
        <v>0</v>
      </c>
      <c r="I31" s="68">
        <f>'Conti vinter 2025'!$P$7</f>
        <v>45882</v>
      </c>
      <c r="J31" s="5">
        <f t="shared" si="1"/>
        <v>0</v>
      </c>
      <c r="K31" s="6">
        <f t="shared" ca="1" si="2"/>
        <v>45782</v>
      </c>
      <c r="M31" s="5">
        <f>'Conti vinter 2025'!$M$7</f>
        <v>0</v>
      </c>
      <c r="N31" s="5" t="s">
        <v>761</v>
      </c>
      <c r="O31" s="5" t="s">
        <v>762</v>
      </c>
      <c r="R31" s="5">
        <v>35</v>
      </c>
      <c r="T31" s="7" t="str">
        <f>'Conti vinter 2025'!$P$10</f>
        <v/>
      </c>
      <c r="U31" s="84" t="str">
        <f>'Conti vinter 2025'!$O$10</f>
        <v/>
      </c>
      <c r="X31" s="38" t="str">
        <f>'Conti vinter 2025'!$N$10</f>
        <v/>
      </c>
      <c r="Y31" s="39" t="str">
        <f>'Conti vinter 2025'!$M$10</f>
        <v/>
      </c>
      <c r="Z31" s="5" t="s">
        <v>764</v>
      </c>
    </row>
    <row r="32" spans="1:26" ht="15.5" x14ac:dyDescent="0.35">
      <c r="A32" s="5" t="s">
        <v>757</v>
      </c>
      <c r="B32" s="5" t="s">
        <v>758</v>
      </c>
      <c r="C32" s="5" t="s">
        <v>759</v>
      </c>
      <c r="D32" s="5" t="s">
        <v>760</v>
      </c>
      <c r="E32" s="5">
        <f t="shared" si="0"/>
        <v>0</v>
      </c>
      <c r="F32" s="102" t="s">
        <v>137</v>
      </c>
      <c r="H32" s="35">
        <f>VLOOKUP(F32,'Conti vinter 2025'!$D$17:$E$316,2,FALSE)</f>
        <v>0</v>
      </c>
      <c r="I32" s="68">
        <f>'Conti vinter 2025'!$P$7</f>
        <v>45882</v>
      </c>
      <c r="J32" s="5">
        <f t="shared" si="1"/>
        <v>0</v>
      </c>
      <c r="K32" s="6">
        <f t="shared" ca="1" si="2"/>
        <v>45782</v>
      </c>
      <c r="M32" s="5">
        <f>'Conti vinter 2025'!$M$7</f>
        <v>0</v>
      </c>
      <c r="N32" s="5" t="s">
        <v>761</v>
      </c>
      <c r="O32" s="5" t="s">
        <v>762</v>
      </c>
      <c r="R32" s="5">
        <v>35</v>
      </c>
      <c r="T32" s="7" t="str">
        <f>'Conti vinter 2025'!$P$10</f>
        <v/>
      </c>
      <c r="U32" s="84" t="str">
        <f>'Conti vinter 2025'!$O$10</f>
        <v/>
      </c>
      <c r="X32" s="38" t="str">
        <f>'Conti vinter 2025'!$N$10</f>
        <v/>
      </c>
      <c r="Y32" s="39" t="str">
        <f>'Conti vinter 2025'!$M$10</f>
        <v/>
      </c>
      <c r="Z32" s="5" t="s">
        <v>764</v>
      </c>
    </row>
    <row r="33" spans="1:26" ht="15.5" x14ac:dyDescent="0.35">
      <c r="A33" s="5" t="s">
        <v>757</v>
      </c>
      <c r="B33" s="5" t="s">
        <v>758</v>
      </c>
      <c r="C33" s="5" t="s">
        <v>759</v>
      </c>
      <c r="D33" s="5" t="s">
        <v>760</v>
      </c>
      <c r="E33" s="5">
        <f t="shared" si="0"/>
        <v>0</v>
      </c>
      <c r="F33" s="102" t="s">
        <v>139</v>
      </c>
      <c r="H33" s="35">
        <f>VLOOKUP(F33,'Conti vinter 2025'!$D$17:$E$316,2,FALSE)</f>
        <v>0</v>
      </c>
      <c r="I33" s="68">
        <f>'Conti vinter 2025'!$P$7</f>
        <v>45882</v>
      </c>
      <c r="J33" s="5">
        <f t="shared" si="1"/>
        <v>0</v>
      </c>
      <c r="K33" s="6">
        <f t="shared" ca="1" si="2"/>
        <v>45782</v>
      </c>
      <c r="M33" s="5">
        <f>'Conti vinter 2025'!$M$7</f>
        <v>0</v>
      </c>
      <c r="N33" s="5" t="s">
        <v>761</v>
      </c>
      <c r="O33" s="5" t="s">
        <v>762</v>
      </c>
      <c r="R33" s="5">
        <v>35</v>
      </c>
      <c r="T33" s="7" t="str">
        <f>'Conti vinter 2025'!$P$10</f>
        <v/>
      </c>
      <c r="U33" s="84" t="str">
        <f>'Conti vinter 2025'!$O$10</f>
        <v/>
      </c>
      <c r="X33" s="38" t="str">
        <f>'Conti vinter 2025'!$N$10</f>
        <v/>
      </c>
      <c r="Y33" s="39" t="str">
        <f>'Conti vinter 2025'!$M$10</f>
        <v/>
      </c>
      <c r="Z33" s="5" t="s">
        <v>764</v>
      </c>
    </row>
    <row r="34" spans="1:26" ht="15.5" x14ac:dyDescent="0.35">
      <c r="A34" s="5" t="s">
        <v>757</v>
      </c>
      <c r="B34" s="5" t="s">
        <v>758</v>
      </c>
      <c r="C34" s="5" t="s">
        <v>759</v>
      </c>
      <c r="D34" s="5" t="s">
        <v>760</v>
      </c>
      <c r="E34" s="5">
        <f t="shared" si="0"/>
        <v>0</v>
      </c>
      <c r="F34" s="102" t="s">
        <v>142</v>
      </c>
      <c r="H34" s="35">
        <f>VLOOKUP(F34,'Conti vinter 2025'!$D$17:$E$316,2,FALSE)</f>
        <v>0</v>
      </c>
      <c r="I34" s="68">
        <f>'Conti vinter 2025'!$P$7</f>
        <v>45882</v>
      </c>
      <c r="J34" s="5">
        <f t="shared" si="1"/>
        <v>0</v>
      </c>
      <c r="K34" s="6">
        <f t="shared" ca="1" si="2"/>
        <v>45782</v>
      </c>
      <c r="M34" s="5">
        <f>'Conti vinter 2025'!$M$7</f>
        <v>0</v>
      </c>
      <c r="N34" s="5" t="s">
        <v>761</v>
      </c>
      <c r="O34" s="5" t="s">
        <v>762</v>
      </c>
      <c r="R34" s="5">
        <v>35</v>
      </c>
      <c r="T34" s="7" t="str">
        <f>'Conti vinter 2025'!$P$10</f>
        <v/>
      </c>
      <c r="U34" s="84" t="str">
        <f>'Conti vinter 2025'!$O$10</f>
        <v/>
      </c>
      <c r="X34" s="38" t="str">
        <f>'Conti vinter 2025'!$N$10</f>
        <v/>
      </c>
      <c r="Y34" s="39" t="str">
        <f>'Conti vinter 2025'!$M$10</f>
        <v/>
      </c>
      <c r="Z34" s="5" t="s">
        <v>764</v>
      </c>
    </row>
    <row r="35" spans="1:26" ht="15.5" x14ac:dyDescent="0.35">
      <c r="A35" s="5" t="s">
        <v>757</v>
      </c>
      <c r="B35" s="5" t="s">
        <v>758</v>
      </c>
      <c r="C35" s="5" t="s">
        <v>759</v>
      </c>
      <c r="D35" s="5" t="s">
        <v>760</v>
      </c>
      <c r="E35" s="5">
        <f t="shared" si="0"/>
        <v>0</v>
      </c>
      <c r="F35" s="102" t="s">
        <v>145</v>
      </c>
      <c r="H35" s="35">
        <f>VLOOKUP(F35,'Conti vinter 2025'!$D$17:$E$316,2,FALSE)</f>
        <v>0</v>
      </c>
      <c r="I35" s="68">
        <f>'Conti vinter 2025'!$P$7</f>
        <v>45882</v>
      </c>
      <c r="J35" s="5">
        <f t="shared" si="1"/>
        <v>0</v>
      </c>
      <c r="K35" s="6">
        <f t="shared" ca="1" si="2"/>
        <v>45782</v>
      </c>
      <c r="M35" s="5">
        <f>'Conti vinter 2025'!$M$7</f>
        <v>0</v>
      </c>
      <c r="N35" s="5" t="s">
        <v>761</v>
      </c>
      <c r="O35" s="5" t="s">
        <v>762</v>
      </c>
      <c r="R35" s="5">
        <v>35</v>
      </c>
      <c r="T35" s="7" t="str">
        <f>'Conti vinter 2025'!$P$10</f>
        <v/>
      </c>
      <c r="U35" s="84" t="str">
        <f>'Conti vinter 2025'!$O$10</f>
        <v/>
      </c>
      <c r="X35" s="38" t="str">
        <f>'Conti vinter 2025'!$N$10</f>
        <v/>
      </c>
      <c r="Y35" s="39" t="str">
        <f>'Conti vinter 2025'!$M$10</f>
        <v/>
      </c>
      <c r="Z35" s="5" t="s">
        <v>764</v>
      </c>
    </row>
    <row r="36" spans="1:26" ht="15.5" x14ac:dyDescent="0.35">
      <c r="A36" s="5" t="s">
        <v>757</v>
      </c>
      <c r="B36" s="5" t="s">
        <v>758</v>
      </c>
      <c r="C36" s="5" t="s">
        <v>759</v>
      </c>
      <c r="D36" s="5" t="s">
        <v>760</v>
      </c>
      <c r="E36" s="5">
        <f t="shared" si="0"/>
        <v>0</v>
      </c>
      <c r="F36" s="102" t="s">
        <v>148</v>
      </c>
      <c r="H36" s="35">
        <f>VLOOKUP(F36,'Conti vinter 2025'!$D$17:$E$316,2,FALSE)</f>
        <v>0</v>
      </c>
      <c r="I36" s="68">
        <f>'Conti vinter 2025'!$P$7</f>
        <v>45882</v>
      </c>
      <c r="J36" s="5">
        <f t="shared" si="1"/>
        <v>0</v>
      </c>
      <c r="K36" s="6">
        <f t="shared" ca="1" si="2"/>
        <v>45782</v>
      </c>
      <c r="M36" s="5">
        <f>'Conti vinter 2025'!$M$7</f>
        <v>0</v>
      </c>
      <c r="N36" s="5" t="s">
        <v>761</v>
      </c>
      <c r="O36" s="5" t="s">
        <v>762</v>
      </c>
      <c r="R36" s="5">
        <v>35</v>
      </c>
      <c r="T36" s="7" t="str">
        <f>'Conti vinter 2025'!$P$10</f>
        <v/>
      </c>
      <c r="U36" s="84" t="str">
        <f>'Conti vinter 2025'!$O$10</f>
        <v/>
      </c>
      <c r="X36" s="38" t="str">
        <f>'Conti vinter 2025'!$N$10</f>
        <v/>
      </c>
      <c r="Y36" s="39" t="str">
        <f>'Conti vinter 2025'!$M$10</f>
        <v/>
      </c>
      <c r="Z36" s="5" t="s">
        <v>764</v>
      </c>
    </row>
    <row r="37" spans="1:26" ht="15.5" x14ac:dyDescent="0.35">
      <c r="A37" s="5" t="s">
        <v>757</v>
      </c>
      <c r="B37" s="5" t="s">
        <v>758</v>
      </c>
      <c r="C37" s="5" t="s">
        <v>759</v>
      </c>
      <c r="D37" s="5" t="s">
        <v>760</v>
      </c>
      <c r="E37" s="5">
        <f t="shared" si="0"/>
        <v>0</v>
      </c>
      <c r="F37" s="102" t="s">
        <v>151</v>
      </c>
      <c r="H37" s="35">
        <f>VLOOKUP(F37,'Conti vinter 2025'!$D$17:$E$316,2,FALSE)</f>
        <v>0</v>
      </c>
      <c r="I37" s="68">
        <f>'Conti vinter 2025'!$P$7</f>
        <v>45882</v>
      </c>
      <c r="J37" s="5">
        <f t="shared" si="1"/>
        <v>0</v>
      </c>
      <c r="K37" s="6">
        <f t="shared" ca="1" si="2"/>
        <v>45782</v>
      </c>
      <c r="M37" s="5">
        <f>'Conti vinter 2025'!$M$7</f>
        <v>0</v>
      </c>
      <c r="N37" s="5" t="s">
        <v>761</v>
      </c>
      <c r="O37" s="5" t="s">
        <v>762</v>
      </c>
      <c r="R37" s="5">
        <v>35</v>
      </c>
      <c r="T37" s="7" t="str">
        <f>'Conti vinter 2025'!$P$10</f>
        <v/>
      </c>
      <c r="U37" s="84" t="str">
        <f>'Conti vinter 2025'!$O$10</f>
        <v/>
      </c>
      <c r="X37" s="38" t="str">
        <f>'Conti vinter 2025'!$N$10</f>
        <v/>
      </c>
      <c r="Y37" s="39" t="str">
        <f>'Conti vinter 2025'!$M$10</f>
        <v/>
      </c>
      <c r="Z37" s="5" t="s">
        <v>764</v>
      </c>
    </row>
    <row r="38" spans="1:26" ht="15.5" x14ac:dyDescent="0.35">
      <c r="A38" s="5" t="s">
        <v>757</v>
      </c>
      <c r="B38" s="5" t="s">
        <v>758</v>
      </c>
      <c r="C38" s="5" t="s">
        <v>759</v>
      </c>
      <c r="D38" s="5" t="s">
        <v>760</v>
      </c>
      <c r="E38" s="5">
        <f t="shared" si="0"/>
        <v>0</v>
      </c>
      <c r="F38" s="102" t="s">
        <v>154</v>
      </c>
      <c r="H38" s="35">
        <f>VLOOKUP(F38,'Conti vinter 2025'!$D$17:$E$316,2,FALSE)</f>
        <v>0</v>
      </c>
      <c r="I38" s="68">
        <f>'Conti vinter 2025'!$P$7</f>
        <v>45882</v>
      </c>
      <c r="J38" s="5">
        <f t="shared" si="1"/>
        <v>0</v>
      </c>
      <c r="K38" s="6">
        <f t="shared" ca="1" si="2"/>
        <v>45782</v>
      </c>
      <c r="M38" s="5">
        <f>'Conti vinter 2025'!$M$7</f>
        <v>0</v>
      </c>
      <c r="N38" s="5" t="s">
        <v>761</v>
      </c>
      <c r="O38" s="5" t="s">
        <v>762</v>
      </c>
      <c r="R38" s="5">
        <v>35</v>
      </c>
      <c r="T38" s="7" t="str">
        <f>'Conti vinter 2025'!$P$10</f>
        <v/>
      </c>
      <c r="U38" s="84" t="str">
        <f>'Conti vinter 2025'!$O$10</f>
        <v/>
      </c>
      <c r="X38" s="38" t="str">
        <f>'Conti vinter 2025'!$N$10</f>
        <v/>
      </c>
      <c r="Y38" s="39" t="str">
        <f>'Conti vinter 2025'!$M$10</f>
        <v/>
      </c>
      <c r="Z38" s="5" t="s">
        <v>764</v>
      </c>
    </row>
    <row r="39" spans="1:26" ht="15.5" x14ac:dyDescent="0.35">
      <c r="A39" s="5" t="s">
        <v>757</v>
      </c>
      <c r="B39" s="5" t="s">
        <v>758</v>
      </c>
      <c r="C39" s="5" t="s">
        <v>759</v>
      </c>
      <c r="D39" s="5" t="s">
        <v>760</v>
      </c>
      <c r="E39" s="5">
        <f t="shared" si="0"/>
        <v>0</v>
      </c>
      <c r="F39" s="102" t="s">
        <v>156</v>
      </c>
      <c r="H39" s="35">
        <f>VLOOKUP(F39,'Conti vinter 2025'!$D$17:$E$316,2,FALSE)</f>
        <v>0</v>
      </c>
      <c r="I39" s="68">
        <f>'Conti vinter 2025'!$P$7</f>
        <v>45882</v>
      </c>
      <c r="J39" s="5">
        <f t="shared" si="1"/>
        <v>0</v>
      </c>
      <c r="K39" s="6">
        <f t="shared" ca="1" si="2"/>
        <v>45782</v>
      </c>
      <c r="M39" s="5">
        <f>'Conti vinter 2025'!$M$7</f>
        <v>0</v>
      </c>
      <c r="N39" s="5" t="s">
        <v>761</v>
      </c>
      <c r="O39" s="5" t="s">
        <v>762</v>
      </c>
      <c r="R39" s="5">
        <v>35</v>
      </c>
      <c r="T39" s="7" t="str">
        <f>'Conti vinter 2025'!$P$10</f>
        <v/>
      </c>
      <c r="U39" s="84" t="str">
        <f>'Conti vinter 2025'!$O$10</f>
        <v/>
      </c>
      <c r="X39" s="38" t="str">
        <f>'Conti vinter 2025'!$N$10</f>
        <v/>
      </c>
      <c r="Y39" s="39" t="str">
        <f>'Conti vinter 2025'!$M$10</f>
        <v/>
      </c>
      <c r="Z39" s="5" t="s">
        <v>764</v>
      </c>
    </row>
    <row r="40" spans="1:26" ht="15.5" x14ac:dyDescent="0.35">
      <c r="A40" s="5" t="s">
        <v>757</v>
      </c>
      <c r="B40" s="5" t="s">
        <v>758</v>
      </c>
      <c r="C40" s="5" t="s">
        <v>759</v>
      </c>
      <c r="D40" s="5" t="s">
        <v>760</v>
      </c>
      <c r="E40" s="5">
        <f t="shared" si="0"/>
        <v>0</v>
      </c>
      <c r="F40" s="102" t="s">
        <v>158</v>
      </c>
      <c r="H40" s="35">
        <f>VLOOKUP(F40,'Conti vinter 2025'!$D$17:$E$316,2,FALSE)</f>
        <v>0</v>
      </c>
      <c r="I40" s="68">
        <f>'Conti vinter 2025'!$P$7</f>
        <v>45882</v>
      </c>
      <c r="J40" s="5">
        <f t="shared" si="1"/>
        <v>0</v>
      </c>
      <c r="K40" s="6">
        <f t="shared" ca="1" si="2"/>
        <v>45782</v>
      </c>
      <c r="M40" s="5">
        <f>'Conti vinter 2025'!$M$7</f>
        <v>0</v>
      </c>
      <c r="N40" s="5" t="s">
        <v>761</v>
      </c>
      <c r="O40" s="5" t="s">
        <v>762</v>
      </c>
      <c r="R40" s="5">
        <v>35</v>
      </c>
      <c r="T40" s="7" t="str">
        <f>'Conti vinter 2025'!$P$10</f>
        <v/>
      </c>
      <c r="U40" s="84" t="str">
        <f>'Conti vinter 2025'!$O$10</f>
        <v/>
      </c>
      <c r="X40" s="38" t="str">
        <f>'Conti vinter 2025'!$N$10</f>
        <v/>
      </c>
      <c r="Y40" s="39" t="str">
        <f>'Conti vinter 2025'!$M$10</f>
        <v/>
      </c>
      <c r="Z40" s="5" t="s">
        <v>764</v>
      </c>
    </row>
    <row r="41" spans="1:26" ht="15.5" x14ac:dyDescent="0.35">
      <c r="A41" s="5" t="s">
        <v>757</v>
      </c>
      <c r="B41" s="5" t="s">
        <v>758</v>
      </c>
      <c r="C41" s="5" t="s">
        <v>759</v>
      </c>
      <c r="D41" s="5" t="s">
        <v>760</v>
      </c>
      <c r="E41" s="5">
        <f t="shared" si="0"/>
        <v>0</v>
      </c>
      <c r="F41" s="102" t="s">
        <v>161</v>
      </c>
      <c r="H41" s="35">
        <f>VLOOKUP(F41,'Conti vinter 2025'!$D$17:$E$316,2,FALSE)</f>
        <v>0</v>
      </c>
      <c r="I41" s="68">
        <f>'Conti vinter 2025'!$P$7</f>
        <v>45882</v>
      </c>
      <c r="J41" s="5">
        <f t="shared" si="1"/>
        <v>0</v>
      </c>
      <c r="K41" s="6">
        <f t="shared" ca="1" si="2"/>
        <v>45782</v>
      </c>
      <c r="M41" s="5">
        <f>'Conti vinter 2025'!$M$7</f>
        <v>0</v>
      </c>
      <c r="N41" s="5" t="s">
        <v>761</v>
      </c>
      <c r="O41" s="5" t="s">
        <v>762</v>
      </c>
      <c r="R41" s="5">
        <v>35</v>
      </c>
      <c r="T41" s="7" t="str">
        <f>'Conti vinter 2025'!$P$10</f>
        <v/>
      </c>
      <c r="U41" s="84" t="str">
        <f>'Conti vinter 2025'!$O$10</f>
        <v/>
      </c>
      <c r="X41" s="38" t="str">
        <f>'Conti vinter 2025'!$N$10</f>
        <v/>
      </c>
      <c r="Y41" s="39" t="str">
        <f>'Conti vinter 2025'!$M$10</f>
        <v/>
      </c>
      <c r="Z41" s="5" t="s">
        <v>764</v>
      </c>
    </row>
    <row r="42" spans="1:26" ht="15.5" x14ac:dyDescent="0.35">
      <c r="A42" s="5" t="s">
        <v>757</v>
      </c>
      <c r="B42" s="5" t="s">
        <v>758</v>
      </c>
      <c r="C42" s="5" t="s">
        <v>759</v>
      </c>
      <c r="D42" s="5" t="s">
        <v>760</v>
      </c>
      <c r="E42" s="5">
        <f t="shared" si="0"/>
        <v>0</v>
      </c>
      <c r="F42" s="102" t="s">
        <v>163</v>
      </c>
      <c r="H42" s="35">
        <f>VLOOKUP(F42,'Conti vinter 2025'!$D$17:$E$316,2,FALSE)</f>
        <v>0</v>
      </c>
      <c r="I42" s="68">
        <f>'Conti vinter 2025'!$P$7</f>
        <v>45882</v>
      </c>
      <c r="J42" s="5">
        <f t="shared" si="1"/>
        <v>0</v>
      </c>
      <c r="K42" s="6">
        <f t="shared" ca="1" si="2"/>
        <v>45782</v>
      </c>
      <c r="M42" s="5">
        <f>'Conti vinter 2025'!$M$7</f>
        <v>0</v>
      </c>
      <c r="N42" s="5" t="s">
        <v>761</v>
      </c>
      <c r="O42" s="5" t="s">
        <v>762</v>
      </c>
      <c r="R42" s="5">
        <v>35</v>
      </c>
      <c r="T42" s="7" t="str">
        <f>'Conti vinter 2025'!$P$10</f>
        <v/>
      </c>
      <c r="U42" s="84" t="str">
        <f>'Conti vinter 2025'!$O$10</f>
        <v/>
      </c>
      <c r="X42" s="38" t="str">
        <f>'Conti vinter 2025'!$N$10</f>
        <v/>
      </c>
      <c r="Y42" s="39" t="str">
        <f>'Conti vinter 2025'!$M$10</f>
        <v/>
      </c>
      <c r="Z42" s="5" t="s">
        <v>764</v>
      </c>
    </row>
    <row r="43" spans="1:26" ht="15.5" x14ac:dyDescent="0.35">
      <c r="A43" s="5" t="s">
        <v>757</v>
      </c>
      <c r="B43" s="5" t="s">
        <v>758</v>
      </c>
      <c r="C43" s="5" t="s">
        <v>759</v>
      </c>
      <c r="D43" s="5" t="s">
        <v>760</v>
      </c>
      <c r="E43" s="5">
        <f t="shared" si="0"/>
        <v>0</v>
      </c>
      <c r="F43" s="102" t="s">
        <v>166</v>
      </c>
      <c r="H43" s="35">
        <f>VLOOKUP(F43,'Conti vinter 2025'!$D$17:$E$316,2,FALSE)</f>
        <v>0</v>
      </c>
      <c r="I43" s="68">
        <f>'Conti vinter 2025'!$P$7</f>
        <v>45882</v>
      </c>
      <c r="J43" s="5">
        <f t="shared" si="1"/>
        <v>0</v>
      </c>
      <c r="K43" s="6">
        <f t="shared" ca="1" si="2"/>
        <v>45782</v>
      </c>
      <c r="M43" s="5">
        <f>'Conti vinter 2025'!$M$7</f>
        <v>0</v>
      </c>
      <c r="N43" s="5" t="s">
        <v>761</v>
      </c>
      <c r="O43" s="5" t="s">
        <v>762</v>
      </c>
      <c r="R43" s="5">
        <v>35</v>
      </c>
      <c r="T43" s="7" t="str">
        <f>'Conti vinter 2025'!$P$10</f>
        <v/>
      </c>
      <c r="U43" s="84" t="str">
        <f>'Conti vinter 2025'!$O$10</f>
        <v/>
      </c>
      <c r="X43" s="38" t="str">
        <f>'Conti vinter 2025'!$N$10</f>
        <v/>
      </c>
      <c r="Y43" s="39" t="str">
        <f>'Conti vinter 2025'!$M$10</f>
        <v/>
      </c>
      <c r="Z43" s="5" t="s">
        <v>764</v>
      </c>
    </row>
    <row r="44" spans="1:26" ht="15.5" x14ac:dyDescent="0.35">
      <c r="A44" s="5" t="s">
        <v>757</v>
      </c>
      <c r="B44" s="5" t="s">
        <v>758</v>
      </c>
      <c r="C44" s="5" t="s">
        <v>759</v>
      </c>
      <c r="D44" s="5" t="s">
        <v>760</v>
      </c>
      <c r="E44" s="5">
        <f t="shared" si="0"/>
        <v>0</v>
      </c>
      <c r="F44" s="102" t="s">
        <v>169</v>
      </c>
      <c r="H44" s="35">
        <f>VLOOKUP(F44,'Conti vinter 2025'!$D$17:$E$316,2,FALSE)</f>
        <v>0</v>
      </c>
      <c r="I44" s="68">
        <f>'Conti vinter 2025'!$P$7</f>
        <v>45882</v>
      </c>
      <c r="J44" s="5">
        <f t="shared" si="1"/>
        <v>0</v>
      </c>
      <c r="K44" s="6">
        <f t="shared" ca="1" si="2"/>
        <v>45782</v>
      </c>
      <c r="M44" s="5">
        <f>'Conti vinter 2025'!$M$7</f>
        <v>0</v>
      </c>
      <c r="N44" s="5" t="s">
        <v>761</v>
      </c>
      <c r="O44" s="5" t="s">
        <v>762</v>
      </c>
      <c r="R44" s="5">
        <v>35</v>
      </c>
      <c r="T44" s="7" t="str">
        <f>'Conti vinter 2025'!$P$10</f>
        <v/>
      </c>
      <c r="U44" s="84" t="str">
        <f>'Conti vinter 2025'!$O$10</f>
        <v/>
      </c>
      <c r="X44" s="38" t="str">
        <f>'Conti vinter 2025'!$N$10</f>
        <v/>
      </c>
      <c r="Y44" s="39" t="str">
        <f>'Conti vinter 2025'!$M$10</f>
        <v/>
      </c>
      <c r="Z44" s="5" t="s">
        <v>764</v>
      </c>
    </row>
    <row r="45" spans="1:26" ht="15.5" x14ac:dyDescent="0.35">
      <c r="A45" s="5" t="s">
        <v>757</v>
      </c>
      <c r="B45" s="5" t="s">
        <v>758</v>
      </c>
      <c r="C45" s="5" t="s">
        <v>759</v>
      </c>
      <c r="D45" s="5" t="s">
        <v>760</v>
      </c>
      <c r="E45" s="5">
        <f t="shared" si="0"/>
        <v>0</v>
      </c>
      <c r="F45" s="102" t="s">
        <v>172</v>
      </c>
      <c r="H45" s="35">
        <f>VLOOKUP(F45,'Conti vinter 2025'!$D$17:$E$316,2,FALSE)</f>
        <v>0</v>
      </c>
      <c r="I45" s="68">
        <f>'Conti vinter 2025'!$P$7</f>
        <v>45882</v>
      </c>
      <c r="J45" s="5">
        <f t="shared" si="1"/>
        <v>0</v>
      </c>
      <c r="K45" s="6">
        <f t="shared" ca="1" si="2"/>
        <v>45782</v>
      </c>
      <c r="M45" s="5">
        <f>'Conti vinter 2025'!$M$7</f>
        <v>0</v>
      </c>
      <c r="N45" s="5" t="s">
        <v>761</v>
      </c>
      <c r="O45" s="5" t="s">
        <v>762</v>
      </c>
      <c r="R45" s="5">
        <v>35</v>
      </c>
      <c r="T45" s="7" t="str">
        <f>'Conti vinter 2025'!$P$10</f>
        <v/>
      </c>
      <c r="U45" s="84" t="str">
        <f>'Conti vinter 2025'!$O$10</f>
        <v/>
      </c>
      <c r="X45" s="38" t="str">
        <f>'Conti vinter 2025'!$N$10</f>
        <v/>
      </c>
      <c r="Y45" s="39" t="str">
        <f>'Conti vinter 2025'!$M$10</f>
        <v/>
      </c>
      <c r="Z45" s="5" t="s">
        <v>764</v>
      </c>
    </row>
    <row r="46" spans="1:26" ht="15.5" x14ac:dyDescent="0.35">
      <c r="A46" s="5" t="s">
        <v>757</v>
      </c>
      <c r="B46" s="5" t="s">
        <v>758</v>
      </c>
      <c r="C46" s="5" t="s">
        <v>759</v>
      </c>
      <c r="D46" s="5" t="s">
        <v>760</v>
      </c>
      <c r="E46" s="5">
        <f t="shared" si="0"/>
        <v>0</v>
      </c>
      <c r="F46" s="102" t="s">
        <v>175</v>
      </c>
      <c r="H46" s="35">
        <f>VLOOKUP(F46,'Conti vinter 2025'!$D$17:$E$316,2,FALSE)</f>
        <v>0</v>
      </c>
      <c r="I46" s="68">
        <f>'Conti vinter 2025'!$P$7</f>
        <v>45882</v>
      </c>
      <c r="J46" s="5">
        <f t="shared" si="1"/>
        <v>0</v>
      </c>
      <c r="K46" s="6">
        <f t="shared" ca="1" si="2"/>
        <v>45782</v>
      </c>
      <c r="M46" s="5">
        <f>'Conti vinter 2025'!$M$7</f>
        <v>0</v>
      </c>
      <c r="N46" s="5" t="s">
        <v>761</v>
      </c>
      <c r="O46" s="5" t="s">
        <v>762</v>
      </c>
      <c r="R46" s="5">
        <v>35</v>
      </c>
      <c r="T46" s="7" t="str">
        <f>'Conti vinter 2025'!$P$10</f>
        <v/>
      </c>
      <c r="U46" s="84" t="str">
        <f>'Conti vinter 2025'!$O$10</f>
        <v/>
      </c>
      <c r="X46" s="38" t="str">
        <f>'Conti vinter 2025'!$N$10</f>
        <v/>
      </c>
      <c r="Y46" s="39" t="str">
        <f>'Conti vinter 2025'!$M$10</f>
        <v/>
      </c>
      <c r="Z46" s="5" t="s">
        <v>764</v>
      </c>
    </row>
    <row r="47" spans="1:26" ht="15.5" x14ac:dyDescent="0.35">
      <c r="A47" s="5" t="s">
        <v>757</v>
      </c>
      <c r="B47" s="5" t="s">
        <v>758</v>
      </c>
      <c r="C47" s="5" t="s">
        <v>759</v>
      </c>
      <c r="D47" s="5" t="s">
        <v>760</v>
      </c>
      <c r="E47" s="5">
        <f t="shared" si="0"/>
        <v>0</v>
      </c>
      <c r="F47" s="102" t="s">
        <v>177</v>
      </c>
      <c r="H47" s="35">
        <f>VLOOKUP(F47,'Conti vinter 2025'!$D$17:$E$316,2,FALSE)</f>
        <v>0</v>
      </c>
      <c r="I47" s="68">
        <f>'Conti vinter 2025'!$P$7</f>
        <v>45882</v>
      </c>
      <c r="J47" s="5">
        <f t="shared" si="1"/>
        <v>0</v>
      </c>
      <c r="K47" s="6">
        <f t="shared" ca="1" si="2"/>
        <v>45782</v>
      </c>
      <c r="M47" s="5">
        <f>'Conti vinter 2025'!$M$7</f>
        <v>0</v>
      </c>
      <c r="N47" s="5" t="s">
        <v>761</v>
      </c>
      <c r="O47" s="5" t="s">
        <v>762</v>
      </c>
      <c r="R47" s="5">
        <v>35</v>
      </c>
      <c r="T47" s="7" t="str">
        <f>'Conti vinter 2025'!$P$10</f>
        <v/>
      </c>
      <c r="U47" s="84" t="str">
        <f>'Conti vinter 2025'!$O$10</f>
        <v/>
      </c>
      <c r="X47" s="38" t="str">
        <f>'Conti vinter 2025'!$N$10</f>
        <v/>
      </c>
      <c r="Y47" s="39" t="str">
        <f>'Conti vinter 2025'!$M$10</f>
        <v/>
      </c>
      <c r="Z47" s="5" t="s">
        <v>764</v>
      </c>
    </row>
    <row r="48" spans="1:26" ht="15.5" x14ac:dyDescent="0.35">
      <c r="A48" s="5" t="s">
        <v>757</v>
      </c>
      <c r="B48" s="5" t="s">
        <v>758</v>
      </c>
      <c r="C48" s="5" t="s">
        <v>759</v>
      </c>
      <c r="D48" s="5" t="s">
        <v>760</v>
      </c>
      <c r="E48" s="5">
        <f t="shared" si="0"/>
        <v>0</v>
      </c>
      <c r="F48" s="102" t="s">
        <v>180</v>
      </c>
      <c r="H48" s="35">
        <f>VLOOKUP(F48,'Conti vinter 2025'!$D$17:$E$316,2,FALSE)</f>
        <v>0</v>
      </c>
      <c r="I48" s="68">
        <f>'Conti vinter 2025'!$P$7</f>
        <v>45882</v>
      </c>
      <c r="J48" s="5">
        <f t="shared" si="1"/>
        <v>0</v>
      </c>
      <c r="K48" s="6">
        <f t="shared" ca="1" si="2"/>
        <v>45782</v>
      </c>
      <c r="M48" s="5">
        <f>'Conti vinter 2025'!$M$7</f>
        <v>0</v>
      </c>
      <c r="N48" s="5" t="s">
        <v>761</v>
      </c>
      <c r="O48" s="5" t="s">
        <v>762</v>
      </c>
      <c r="R48" s="5">
        <v>35</v>
      </c>
      <c r="T48" s="7" t="str">
        <f>'Conti vinter 2025'!$P$10</f>
        <v/>
      </c>
      <c r="U48" s="84" t="str">
        <f>'Conti vinter 2025'!$O$10</f>
        <v/>
      </c>
      <c r="X48" s="38" t="str">
        <f>'Conti vinter 2025'!$N$10</f>
        <v/>
      </c>
      <c r="Y48" s="39" t="str">
        <f>'Conti vinter 2025'!$M$10</f>
        <v/>
      </c>
      <c r="Z48" s="5" t="s">
        <v>764</v>
      </c>
    </row>
    <row r="49" spans="1:26" ht="15.5" x14ac:dyDescent="0.35">
      <c r="A49" s="5" t="s">
        <v>757</v>
      </c>
      <c r="B49" s="5" t="s">
        <v>758</v>
      </c>
      <c r="C49" s="5" t="s">
        <v>759</v>
      </c>
      <c r="D49" s="5" t="s">
        <v>760</v>
      </c>
      <c r="E49" s="5">
        <f t="shared" si="0"/>
        <v>0</v>
      </c>
      <c r="F49" s="102" t="s">
        <v>183</v>
      </c>
      <c r="H49" s="35">
        <f>VLOOKUP(F49,'Conti vinter 2025'!$D$17:$E$316,2,FALSE)</f>
        <v>0</v>
      </c>
      <c r="I49" s="68">
        <f>'Conti vinter 2025'!$P$7</f>
        <v>45882</v>
      </c>
      <c r="J49" s="5">
        <f t="shared" si="1"/>
        <v>0</v>
      </c>
      <c r="K49" s="6">
        <f t="shared" ca="1" si="2"/>
        <v>45782</v>
      </c>
      <c r="M49" s="5">
        <f>'Conti vinter 2025'!$M$7</f>
        <v>0</v>
      </c>
      <c r="N49" s="5" t="s">
        <v>761</v>
      </c>
      <c r="O49" s="5" t="s">
        <v>762</v>
      </c>
      <c r="R49" s="5">
        <v>35</v>
      </c>
      <c r="T49" s="7" t="str">
        <f>'Conti vinter 2025'!$P$10</f>
        <v/>
      </c>
      <c r="U49" s="84" t="str">
        <f>'Conti vinter 2025'!$O$10</f>
        <v/>
      </c>
      <c r="X49" s="38" t="str">
        <f>'Conti vinter 2025'!$N$10</f>
        <v/>
      </c>
      <c r="Y49" s="39" t="str">
        <f>'Conti vinter 2025'!$M$10</f>
        <v/>
      </c>
      <c r="Z49" s="5" t="s">
        <v>764</v>
      </c>
    </row>
    <row r="50" spans="1:26" ht="15.5" x14ac:dyDescent="0.35">
      <c r="A50" s="5" t="s">
        <v>757</v>
      </c>
      <c r="B50" s="5" t="s">
        <v>758</v>
      </c>
      <c r="C50" s="5" t="s">
        <v>759</v>
      </c>
      <c r="D50" s="5" t="s">
        <v>760</v>
      </c>
      <c r="E50" s="5">
        <f t="shared" si="0"/>
        <v>0</v>
      </c>
      <c r="F50" s="102" t="s">
        <v>186</v>
      </c>
      <c r="H50" s="35">
        <f>VLOOKUP(F50,'Conti vinter 2025'!$D$17:$E$316,2,FALSE)</f>
        <v>0</v>
      </c>
      <c r="I50" s="68">
        <f>'Conti vinter 2025'!$P$7</f>
        <v>45882</v>
      </c>
      <c r="J50" s="5">
        <f t="shared" si="1"/>
        <v>0</v>
      </c>
      <c r="K50" s="6">
        <f t="shared" ca="1" si="2"/>
        <v>45782</v>
      </c>
      <c r="M50" s="5">
        <f>'Conti vinter 2025'!$M$7</f>
        <v>0</v>
      </c>
      <c r="N50" s="5" t="s">
        <v>761</v>
      </c>
      <c r="O50" s="5" t="s">
        <v>762</v>
      </c>
      <c r="R50" s="5">
        <v>35</v>
      </c>
      <c r="T50" s="7" t="str">
        <f>'Conti vinter 2025'!$P$10</f>
        <v/>
      </c>
      <c r="U50" s="84" t="str">
        <f>'Conti vinter 2025'!$O$10</f>
        <v/>
      </c>
      <c r="X50" s="38" t="str">
        <f>'Conti vinter 2025'!$N$10</f>
        <v/>
      </c>
      <c r="Y50" s="39" t="str">
        <f>'Conti vinter 2025'!$M$10</f>
        <v/>
      </c>
      <c r="Z50" s="5" t="s">
        <v>764</v>
      </c>
    </row>
    <row r="51" spans="1:26" ht="15.5" x14ac:dyDescent="0.35">
      <c r="A51" s="5" t="s">
        <v>757</v>
      </c>
      <c r="B51" s="5" t="s">
        <v>758</v>
      </c>
      <c r="C51" s="5" t="s">
        <v>759</v>
      </c>
      <c r="D51" s="5" t="s">
        <v>760</v>
      </c>
      <c r="E51" s="5">
        <f t="shared" si="0"/>
        <v>0</v>
      </c>
      <c r="F51" s="102" t="s">
        <v>188</v>
      </c>
      <c r="H51" s="35">
        <f>VLOOKUP(F51,'Conti vinter 2025'!$D$17:$E$316,2,FALSE)</f>
        <v>0</v>
      </c>
      <c r="I51" s="68">
        <f>'Conti vinter 2025'!$P$7</f>
        <v>45882</v>
      </c>
      <c r="J51" s="5">
        <f t="shared" si="1"/>
        <v>0</v>
      </c>
      <c r="K51" s="6">
        <f t="shared" ca="1" si="2"/>
        <v>45782</v>
      </c>
      <c r="M51" s="5">
        <f>'Conti vinter 2025'!$M$7</f>
        <v>0</v>
      </c>
      <c r="N51" s="5" t="s">
        <v>761</v>
      </c>
      <c r="O51" s="5" t="s">
        <v>762</v>
      </c>
      <c r="R51" s="5">
        <v>35</v>
      </c>
      <c r="T51" s="7" t="str">
        <f>'Conti vinter 2025'!$P$10</f>
        <v/>
      </c>
      <c r="U51" s="84" t="str">
        <f>'Conti vinter 2025'!$O$10</f>
        <v/>
      </c>
      <c r="X51" s="38" t="str">
        <f>'Conti vinter 2025'!$N$10</f>
        <v/>
      </c>
      <c r="Y51" s="39" t="str">
        <f>'Conti vinter 2025'!$M$10</f>
        <v/>
      </c>
      <c r="Z51" s="5" t="s">
        <v>764</v>
      </c>
    </row>
    <row r="52" spans="1:26" ht="15.5" x14ac:dyDescent="0.35">
      <c r="A52" s="5" t="s">
        <v>757</v>
      </c>
      <c r="B52" s="5" t="s">
        <v>758</v>
      </c>
      <c r="C52" s="5" t="s">
        <v>759</v>
      </c>
      <c r="D52" s="5" t="s">
        <v>760</v>
      </c>
      <c r="E52" s="5">
        <f t="shared" si="0"/>
        <v>0</v>
      </c>
      <c r="F52" s="102" t="s">
        <v>191</v>
      </c>
      <c r="H52" s="35">
        <f>VLOOKUP(F52,'Conti vinter 2025'!$D$17:$E$316,2,FALSE)</f>
        <v>0</v>
      </c>
      <c r="I52" s="68">
        <f>'Conti vinter 2025'!$P$7</f>
        <v>45882</v>
      </c>
      <c r="J52" s="5">
        <f t="shared" si="1"/>
        <v>0</v>
      </c>
      <c r="K52" s="6">
        <f t="shared" ca="1" si="2"/>
        <v>45782</v>
      </c>
      <c r="M52" s="5">
        <f>'Conti vinter 2025'!$M$7</f>
        <v>0</v>
      </c>
      <c r="N52" s="5" t="s">
        <v>761</v>
      </c>
      <c r="O52" s="5" t="s">
        <v>762</v>
      </c>
      <c r="R52" s="5">
        <v>35</v>
      </c>
      <c r="T52" s="7" t="str">
        <f>'Conti vinter 2025'!$P$10</f>
        <v/>
      </c>
      <c r="U52" s="84" t="str">
        <f>'Conti vinter 2025'!$O$10</f>
        <v/>
      </c>
      <c r="X52" s="38" t="str">
        <f>'Conti vinter 2025'!$N$10</f>
        <v/>
      </c>
      <c r="Y52" s="39" t="str">
        <f>'Conti vinter 2025'!$M$10</f>
        <v/>
      </c>
      <c r="Z52" s="5" t="s">
        <v>764</v>
      </c>
    </row>
    <row r="53" spans="1:26" ht="15.5" x14ac:dyDescent="0.35">
      <c r="A53" s="5" t="s">
        <v>757</v>
      </c>
      <c r="B53" s="5" t="s">
        <v>758</v>
      </c>
      <c r="C53" s="5" t="s">
        <v>759</v>
      </c>
      <c r="D53" s="5" t="s">
        <v>760</v>
      </c>
      <c r="E53" s="5">
        <f t="shared" si="0"/>
        <v>0</v>
      </c>
      <c r="F53" s="102" t="s">
        <v>193</v>
      </c>
      <c r="H53" s="35">
        <f>VLOOKUP(F53,'Conti vinter 2025'!$D$17:$E$316,2,FALSE)</f>
        <v>0</v>
      </c>
      <c r="I53" s="68">
        <f>'Conti vinter 2025'!$P$7</f>
        <v>45882</v>
      </c>
      <c r="J53" s="5">
        <f t="shared" si="1"/>
        <v>0</v>
      </c>
      <c r="K53" s="6">
        <f t="shared" ca="1" si="2"/>
        <v>45782</v>
      </c>
      <c r="M53" s="5">
        <f>'Conti vinter 2025'!$M$7</f>
        <v>0</v>
      </c>
      <c r="N53" s="5" t="s">
        <v>761</v>
      </c>
      <c r="O53" s="5" t="s">
        <v>762</v>
      </c>
      <c r="R53" s="5">
        <v>35</v>
      </c>
      <c r="T53" s="7" t="str">
        <f>'Conti vinter 2025'!$P$10</f>
        <v/>
      </c>
      <c r="U53" s="84" t="str">
        <f>'Conti vinter 2025'!$O$10</f>
        <v/>
      </c>
      <c r="X53" s="38" t="str">
        <f>'Conti vinter 2025'!$N$10</f>
        <v/>
      </c>
      <c r="Y53" s="39" t="str">
        <f>'Conti vinter 2025'!$M$10</f>
        <v/>
      </c>
      <c r="Z53" s="5" t="s">
        <v>764</v>
      </c>
    </row>
    <row r="54" spans="1:26" ht="15.5" x14ac:dyDescent="0.35">
      <c r="A54" s="5" t="s">
        <v>757</v>
      </c>
      <c r="B54" s="5" t="s">
        <v>758</v>
      </c>
      <c r="C54" s="5" t="s">
        <v>759</v>
      </c>
      <c r="D54" s="5" t="s">
        <v>760</v>
      </c>
      <c r="E54" s="5">
        <f t="shared" si="0"/>
        <v>0</v>
      </c>
      <c r="F54" s="102" t="s">
        <v>196</v>
      </c>
      <c r="H54" s="35">
        <f>VLOOKUP(F54,'Conti vinter 2025'!$D$17:$E$316,2,FALSE)</f>
        <v>0</v>
      </c>
      <c r="I54" s="68">
        <f>'Conti vinter 2025'!$P$7</f>
        <v>45882</v>
      </c>
      <c r="J54" s="5">
        <f t="shared" si="1"/>
        <v>0</v>
      </c>
      <c r="K54" s="6">
        <f t="shared" ca="1" si="2"/>
        <v>45782</v>
      </c>
      <c r="M54" s="5">
        <f>'Conti vinter 2025'!$M$7</f>
        <v>0</v>
      </c>
      <c r="N54" s="5" t="s">
        <v>761</v>
      </c>
      <c r="O54" s="5" t="s">
        <v>762</v>
      </c>
      <c r="R54" s="5">
        <v>35</v>
      </c>
      <c r="T54" s="7" t="str">
        <f>'Conti vinter 2025'!$P$10</f>
        <v/>
      </c>
      <c r="U54" s="84" t="str">
        <f>'Conti vinter 2025'!$O$10</f>
        <v/>
      </c>
      <c r="X54" s="38" t="str">
        <f>'Conti vinter 2025'!$N$10</f>
        <v/>
      </c>
      <c r="Y54" s="39" t="str">
        <f>'Conti vinter 2025'!$M$10</f>
        <v/>
      </c>
      <c r="Z54" s="5" t="s">
        <v>764</v>
      </c>
    </row>
    <row r="55" spans="1:26" ht="15.5" x14ac:dyDescent="0.35">
      <c r="A55" s="5" t="s">
        <v>757</v>
      </c>
      <c r="B55" s="5" t="s">
        <v>758</v>
      </c>
      <c r="C55" s="5" t="s">
        <v>759</v>
      </c>
      <c r="D55" s="5" t="s">
        <v>760</v>
      </c>
      <c r="E55" s="5">
        <f t="shared" si="0"/>
        <v>0</v>
      </c>
      <c r="F55" s="102" t="s">
        <v>199</v>
      </c>
      <c r="H55" s="35">
        <f>VLOOKUP(F55,'Conti vinter 2025'!$D$17:$E$316,2,FALSE)</f>
        <v>0</v>
      </c>
      <c r="I55" s="68">
        <f>'Conti vinter 2025'!$P$7</f>
        <v>45882</v>
      </c>
      <c r="J55" s="5">
        <f t="shared" si="1"/>
        <v>0</v>
      </c>
      <c r="K55" s="6">
        <f t="shared" ca="1" si="2"/>
        <v>45782</v>
      </c>
      <c r="M55" s="5">
        <f>'Conti vinter 2025'!$M$7</f>
        <v>0</v>
      </c>
      <c r="N55" s="5" t="s">
        <v>761</v>
      </c>
      <c r="O55" s="5" t="s">
        <v>762</v>
      </c>
      <c r="R55" s="5">
        <v>35</v>
      </c>
      <c r="T55" s="7" t="str">
        <f>'Conti vinter 2025'!$P$10</f>
        <v/>
      </c>
      <c r="U55" s="84" t="str">
        <f>'Conti vinter 2025'!$O$10</f>
        <v/>
      </c>
      <c r="X55" s="38" t="str">
        <f>'Conti vinter 2025'!$N$10</f>
        <v/>
      </c>
      <c r="Y55" s="39" t="str">
        <f>'Conti vinter 2025'!$M$10</f>
        <v/>
      </c>
      <c r="Z55" s="5" t="s">
        <v>764</v>
      </c>
    </row>
    <row r="56" spans="1:26" ht="15.5" x14ac:dyDescent="0.35">
      <c r="A56" s="5" t="s">
        <v>757</v>
      </c>
      <c r="B56" s="5" t="s">
        <v>758</v>
      </c>
      <c r="C56" s="5" t="s">
        <v>759</v>
      </c>
      <c r="D56" s="5" t="s">
        <v>760</v>
      </c>
      <c r="E56" s="5">
        <f t="shared" si="0"/>
        <v>0</v>
      </c>
      <c r="F56" s="102" t="s">
        <v>202</v>
      </c>
      <c r="H56" s="35">
        <f>VLOOKUP(F56,'Conti vinter 2025'!$D$17:$E$316,2,FALSE)</f>
        <v>0</v>
      </c>
      <c r="I56" s="68">
        <f>'Conti vinter 2025'!$P$7</f>
        <v>45882</v>
      </c>
      <c r="J56" s="5">
        <f t="shared" si="1"/>
        <v>0</v>
      </c>
      <c r="K56" s="6">
        <f t="shared" ca="1" si="2"/>
        <v>45782</v>
      </c>
      <c r="M56" s="5">
        <f>'Conti vinter 2025'!$M$7</f>
        <v>0</v>
      </c>
      <c r="N56" s="5" t="s">
        <v>761</v>
      </c>
      <c r="O56" s="5" t="s">
        <v>762</v>
      </c>
      <c r="R56" s="5">
        <v>35</v>
      </c>
      <c r="T56" s="7" t="str">
        <f>'Conti vinter 2025'!$P$10</f>
        <v/>
      </c>
      <c r="U56" s="84" t="str">
        <f>'Conti vinter 2025'!$O$10</f>
        <v/>
      </c>
      <c r="X56" s="38" t="str">
        <f>'Conti vinter 2025'!$N$10</f>
        <v/>
      </c>
      <c r="Y56" s="39" t="str">
        <f>'Conti vinter 2025'!$M$10</f>
        <v/>
      </c>
      <c r="Z56" s="5" t="s">
        <v>764</v>
      </c>
    </row>
    <row r="57" spans="1:26" ht="15.5" x14ac:dyDescent="0.35">
      <c r="A57" s="5" t="s">
        <v>757</v>
      </c>
      <c r="B57" s="5" t="s">
        <v>758</v>
      </c>
      <c r="C57" s="5" t="s">
        <v>759</v>
      </c>
      <c r="D57" s="5" t="s">
        <v>760</v>
      </c>
      <c r="E57" s="5">
        <f t="shared" si="0"/>
        <v>0</v>
      </c>
      <c r="F57" s="102" t="s">
        <v>204</v>
      </c>
      <c r="H57" s="35">
        <f>VLOOKUP(F57,'Conti vinter 2025'!$D$17:$E$316,2,FALSE)</f>
        <v>0</v>
      </c>
      <c r="I57" s="68">
        <f>'Conti vinter 2025'!$P$7</f>
        <v>45882</v>
      </c>
      <c r="J57" s="5">
        <f t="shared" si="1"/>
        <v>0</v>
      </c>
      <c r="K57" s="6">
        <f t="shared" ca="1" si="2"/>
        <v>45782</v>
      </c>
      <c r="M57" s="5">
        <f>'Conti vinter 2025'!$M$7</f>
        <v>0</v>
      </c>
      <c r="N57" s="5" t="s">
        <v>761</v>
      </c>
      <c r="O57" s="5" t="s">
        <v>762</v>
      </c>
      <c r="R57" s="5">
        <v>35</v>
      </c>
      <c r="T57" s="7" t="str">
        <f>'Conti vinter 2025'!$P$10</f>
        <v/>
      </c>
      <c r="U57" s="84" t="str">
        <f>'Conti vinter 2025'!$O$10</f>
        <v/>
      </c>
      <c r="X57" s="38" t="str">
        <f>'Conti vinter 2025'!$N$10</f>
        <v/>
      </c>
      <c r="Y57" s="39" t="str">
        <f>'Conti vinter 2025'!$M$10</f>
        <v/>
      </c>
      <c r="Z57" s="5" t="s">
        <v>764</v>
      </c>
    </row>
    <row r="58" spans="1:26" ht="15.5" x14ac:dyDescent="0.35">
      <c r="A58" s="5" t="s">
        <v>757</v>
      </c>
      <c r="B58" s="5" t="s">
        <v>758</v>
      </c>
      <c r="C58" s="5" t="s">
        <v>759</v>
      </c>
      <c r="D58" s="5" t="s">
        <v>760</v>
      </c>
      <c r="E58" s="5">
        <f t="shared" si="0"/>
        <v>0</v>
      </c>
      <c r="F58" s="102" t="s">
        <v>206</v>
      </c>
      <c r="H58" s="35">
        <f>VLOOKUP(F58,'Conti vinter 2025'!$D$17:$E$316,2,FALSE)</f>
        <v>0</v>
      </c>
      <c r="I58" s="68">
        <f>'Conti vinter 2025'!$P$7</f>
        <v>45882</v>
      </c>
      <c r="J58" s="5">
        <f t="shared" si="1"/>
        <v>0</v>
      </c>
      <c r="K58" s="6">
        <f t="shared" ca="1" si="2"/>
        <v>45782</v>
      </c>
      <c r="M58" s="5">
        <f>'Conti vinter 2025'!$M$7</f>
        <v>0</v>
      </c>
      <c r="N58" s="5" t="s">
        <v>761</v>
      </c>
      <c r="O58" s="5" t="s">
        <v>762</v>
      </c>
      <c r="R58" s="5">
        <v>35</v>
      </c>
      <c r="T58" s="7" t="str">
        <f>'Conti vinter 2025'!$P$10</f>
        <v/>
      </c>
      <c r="U58" s="84" t="str">
        <f>'Conti vinter 2025'!$O$10</f>
        <v/>
      </c>
      <c r="X58" s="38" t="str">
        <f>'Conti vinter 2025'!$N$10</f>
        <v/>
      </c>
      <c r="Y58" s="39" t="str">
        <f>'Conti vinter 2025'!$M$10</f>
        <v/>
      </c>
      <c r="Z58" s="5" t="s">
        <v>764</v>
      </c>
    </row>
    <row r="59" spans="1:26" ht="15.5" x14ac:dyDescent="0.35">
      <c r="A59" s="5" t="s">
        <v>757</v>
      </c>
      <c r="B59" s="5" t="s">
        <v>758</v>
      </c>
      <c r="C59" s="5" t="s">
        <v>759</v>
      </c>
      <c r="D59" s="5" t="s">
        <v>760</v>
      </c>
      <c r="E59" s="5">
        <f t="shared" si="0"/>
        <v>0</v>
      </c>
      <c r="F59" s="102" t="s">
        <v>209</v>
      </c>
      <c r="H59" s="35">
        <f>VLOOKUP(F59,'Conti vinter 2025'!$D$17:$E$316,2,FALSE)</f>
        <v>0</v>
      </c>
      <c r="I59" s="68">
        <f>'Conti vinter 2025'!$P$7</f>
        <v>45882</v>
      </c>
      <c r="J59" s="5">
        <f t="shared" si="1"/>
        <v>0</v>
      </c>
      <c r="K59" s="6">
        <f t="shared" ca="1" si="2"/>
        <v>45782</v>
      </c>
      <c r="M59" s="5">
        <f>'Conti vinter 2025'!$M$7</f>
        <v>0</v>
      </c>
      <c r="N59" s="5" t="s">
        <v>761</v>
      </c>
      <c r="O59" s="5" t="s">
        <v>762</v>
      </c>
      <c r="R59" s="5">
        <v>35</v>
      </c>
      <c r="T59" s="7" t="str">
        <f>'Conti vinter 2025'!$P$10</f>
        <v/>
      </c>
      <c r="U59" s="84" t="str">
        <f>'Conti vinter 2025'!$O$10</f>
        <v/>
      </c>
      <c r="X59" s="38" t="str">
        <f>'Conti vinter 2025'!$N$10</f>
        <v/>
      </c>
      <c r="Y59" s="39" t="str">
        <f>'Conti vinter 2025'!$M$10</f>
        <v/>
      </c>
      <c r="Z59" s="5" t="s">
        <v>764</v>
      </c>
    </row>
    <row r="60" spans="1:26" ht="15.5" x14ac:dyDescent="0.35">
      <c r="A60" s="5" t="s">
        <v>757</v>
      </c>
      <c r="B60" s="5" t="s">
        <v>758</v>
      </c>
      <c r="C60" s="5" t="s">
        <v>759</v>
      </c>
      <c r="D60" s="5" t="s">
        <v>760</v>
      </c>
      <c r="E60" s="5">
        <f t="shared" si="0"/>
        <v>0</v>
      </c>
      <c r="F60" s="102" t="s">
        <v>211</v>
      </c>
      <c r="H60" s="35">
        <f>VLOOKUP(F60,'Conti vinter 2025'!$D$17:$E$316,2,FALSE)</f>
        <v>0</v>
      </c>
      <c r="I60" s="68">
        <f>'Conti vinter 2025'!$P$7</f>
        <v>45882</v>
      </c>
      <c r="J60" s="5">
        <f t="shared" si="1"/>
        <v>0</v>
      </c>
      <c r="K60" s="6">
        <f t="shared" ca="1" si="2"/>
        <v>45782</v>
      </c>
      <c r="M60" s="5">
        <f>'Conti vinter 2025'!$M$7</f>
        <v>0</v>
      </c>
      <c r="N60" s="5" t="s">
        <v>761</v>
      </c>
      <c r="O60" s="5" t="s">
        <v>762</v>
      </c>
      <c r="R60" s="5">
        <v>35</v>
      </c>
      <c r="T60" s="7" t="str">
        <f>'Conti vinter 2025'!$P$10</f>
        <v/>
      </c>
      <c r="U60" s="84" t="str">
        <f>'Conti vinter 2025'!$O$10</f>
        <v/>
      </c>
      <c r="X60" s="38" t="str">
        <f>'Conti vinter 2025'!$N$10</f>
        <v/>
      </c>
      <c r="Y60" s="39" t="str">
        <f>'Conti vinter 2025'!$M$10</f>
        <v/>
      </c>
      <c r="Z60" s="5" t="s">
        <v>764</v>
      </c>
    </row>
    <row r="61" spans="1:26" ht="15.5" x14ac:dyDescent="0.35">
      <c r="A61" s="5" t="s">
        <v>757</v>
      </c>
      <c r="B61" s="5" t="s">
        <v>758</v>
      </c>
      <c r="C61" s="5" t="s">
        <v>759</v>
      </c>
      <c r="D61" s="5" t="s">
        <v>760</v>
      </c>
      <c r="E61" s="5">
        <f t="shared" si="0"/>
        <v>0</v>
      </c>
      <c r="F61" s="102" t="s">
        <v>213</v>
      </c>
      <c r="H61" s="35">
        <f>VLOOKUP(F61,'Conti vinter 2025'!$D$17:$E$316,2,FALSE)</f>
        <v>0</v>
      </c>
      <c r="I61" s="68">
        <f>'Conti vinter 2025'!$P$7</f>
        <v>45882</v>
      </c>
      <c r="J61" s="5">
        <f t="shared" si="1"/>
        <v>0</v>
      </c>
      <c r="K61" s="6">
        <f t="shared" ca="1" si="2"/>
        <v>45782</v>
      </c>
      <c r="M61" s="5">
        <f>'Conti vinter 2025'!$M$7</f>
        <v>0</v>
      </c>
      <c r="N61" s="5" t="s">
        <v>761</v>
      </c>
      <c r="O61" s="5" t="s">
        <v>762</v>
      </c>
      <c r="R61" s="5">
        <v>35</v>
      </c>
      <c r="T61" s="7" t="str">
        <f>'Conti vinter 2025'!$P$10</f>
        <v/>
      </c>
      <c r="U61" s="84" t="str">
        <f>'Conti vinter 2025'!$O$10</f>
        <v/>
      </c>
      <c r="X61" s="38" t="str">
        <f>'Conti vinter 2025'!$N$10</f>
        <v/>
      </c>
      <c r="Y61" s="39" t="str">
        <f>'Conti vinter 2025'!$M$10</f>
        <v/>
      </c>
      <c r="Z61" s="5" t="s">
        <v>764</v>
      </c>
    </row>
    <row r="62" spans="1:26" ht="15.5" x14ac:dyDescent="0.35">
      <c r="A62" s="5" t="s">
        <v>757</v>
      </c>
      <c r="B62" s="5" t="s">
        <v>758</v>
      </c>
      <c r="C62" s="5" t="s">
        <v>759</v>
      </c>
      <c r="D62" s="5" t="s">
        <v>760</v>
      </c>
      <c r="E62" s="5">
        <f t="shared" si="0"/>
        <v>0</v>
      </c>
      <c r="F62" s="102" t="s">
        <v>216</v>
      </c>
      <c r="H62" s="35">
        <f>VLOOKUP(F62,'Conti vinter 2025'!$D$17:$E$316,2,FALSE)</f>
        <v>0</v>
      </c>
      <c r="I62" s="68">
        <f>'Conti vinter 2025'!$P$7</f>
        <v>45882</v>
      </c>
      <c r="J62" s="5">
        <f t="shared" si="1"/>
        <v>0</v>
      </c>
      <c r="K62" s="6">
        <f t="shared" ca="1" si="2"/>
        <v>45782</v>
      </c>
      <c r="M62" s="5">
        <f>'Conti vinter 2025'!$M$7</f>
        <v>0</v>
      </c>
      <c r="N62" s="5" t="s">
        <v>761</v>
      </c>
      <c r="O62" s="5" t="s">
        <v>762</v>
      </c>
      <c r="R62" s="5">
        <v>35</v>
      </c>
      <c r="T62" s="7" t="str">
        <f>'Conti vinter 2025'!$P$10</f>
        <v/>
      </c>
      <c r="U62" s="84" t="str">
        <f>'Conti vinter 2025'!$O$10</f>
        <v/>
      </c>
      <c r="X62" s="38" t="str">
        <f>'Conti vinter 2025'!$N$10</f>
        <v/>
      </c>
      <c r="Y62" s="39" t="str">
        <f>'Conti vinter 2025'!$M$10</f>
        <v/>
      </c>
      <c r="Z62" s="5" t="s">
        <v>764</v>
      </c>
    </row>
    <row r="63" spans="1:26" ht="15.5" x14ac:dyDescent="0.35">
      <c r="A63" s="5" t="s">
        <v>757</v>
      </c>
      <c r="B63" s="5" t="s">
        <v>758</v>
      </c>
      <c r="C63" s="5" t="s">
        <v>759</v>
      </c>
      <c r="D63" s="5" t="s">
        <v>760</v>
      </c>
      <c r="E63" s="5">
        <f t="shared" si="0"/>
        <v>0</v>
      </c>
      <c r="F63" s="102" t="s">
        <v>218</v>
      </c>
      <c r="H63" s="35">
        <f>VLOOKUP(F63,'Conti vinter 2025'!$D$17:$E$316,2,FALSE)</f>
        <v>0</v>
      </c>
      <c r="I63" s="68">
        <f>'Conti vinter 2025'!$P$7</f>
        <v>45882</v>
      </c>
      <c r="J63" s="5">
        <f t="shared" si="1"/>
        <v>0</v>
      </c>
      <c r="K63" s="6">
        <f t="shared" ca="1" si="2"/>
        <v>45782</v>
      </c>
      <c r="M63" s="5">
        <f>'Conti vinter 2025'!$M$7</f>
        <v>0</v>
      </c>
      <c r="N63" s="5" t="s">
        <v>761</v>
      </c>
      <c r="O63" s="5" t="s">
        <v>762</v>
      </c>
      <c r="R63" s="5">
        <v>35</v>
      </c>
      <c r="T63" s="7" t="str">
        <f>'Conti vinter 2025'!$P$10</f>
        <v/>
      </c>
      <c r="U63" s="84" t="str">
        <f>'Conti vinter 2025'!$O$10</f>
        <v/>
      </c>
      <c r="X63" s="38" t="str">
        <f>'Conti vinter 2025'!$N$10</f>
        <v/>
      </c>
      <c r="Y63" s="39" t="str">
        <f>'Conti vinter 2025'!$M$10</f>
        <v/>
      </c>
      <c r="Z63" s="5" t="s">
        <v>764</v>
      </c>
    </row>
    <row r="64" spans="1:26" ht="15.5" x14ac:dyDescent="0.35">
      <c r="A64" s="5" t="s">
        <v>757</v>
      </c>
      <c r="B64" s="5" t="s">
        <v>758</v>
      </c>
      <c r="C64" s="5" t="s">
        <v>759</v>
      </c>
      <c r="D64" s="5" t="s">
        <v>760</v>
      </c>
      <c r="E64" s="5">
        <f t="shared" si="0"/>
        <v>0</v>
      </c>
      <c r="F64" s="102" t="s">
        <v>221</v>
      </c>
      <c r="H64" s="35">
        <f>VLOOKUP(F64,'Conti vinter 2025'!$D$17:$E$316,2,FALSE)</f>
        <v>0</v>
      </c>
      <c r="I64" s="68">
        <f>'Conti vinter 2025'!$P$7</f>
        <v>45882</v>
      </c>
      <c r="J64" s="5">
        <f t="shared" si="1"/>
        <v>0</v>
      </c>
      <c r="K64" s="6">
        <f t="shared" ca="1" si="2"/>
        <v>45782</v>
      </c>
      <c r="M64" s="5">
        <f>'Conti vinter 2025'!$M$7</f>
        <v>0</v>
      </c>
      <c r="N64" s="5" t="s">
        <v>761</v>
      </c>
      <c r="O64" s="5" t="s">
        <v>762</v>
      </c>
      <c r="R64" s="5">
        <v>35</v>
      </c>
      <c r="T64" s="7" t="str">
        <f>'Conti vinter 2025'!$P$10</f>
        <v/>
      </c>
      <c r="U64" s="84" t="str">
        <f>'Conti vinter 2025'!$O$10</f>
        <v/>
      </c>
      <c r="X64" s="38" t="str">
        <f>'Conti vinter 2025'!$N$10</f>
        <v/>
      </c>
      <c r="Y64" s="39" t="str">
        <f>'Conti vinter 2025'!$M$10</f>
        <v/>
      </c>
      <c r="Z64" s="5" t="s">
        <v>764</v>
      </c>
    </row>
    <row r="65" spans="1:26" ht="15.5" x14ac:dyDescent="0.35">
      <c r="A65" s="5" t="s">
        <v>757</v>
      </c>
      <c r="B65" s="5" t="s">
        <v>758</v>
      </c>
      <c r="C65" s="5" t="s">
        <v>759</v>
      </c>
      <c r="D65" s="5" t="s">
        <v>760</v>
      </c>
      <c r="E65" s="5">
        <f t="shared" si="0"/>
        <v>0</v>
      </c>
      <c r="F65" s="102" t="s">
        <v>223</v>
      </c>
      <c r="H65" s="35">
        <f>VLOOKUP(F65,'Conti vinter 2025'!$D$17:$E$316,2,FALSE)</f>
        <v>0</v>
      </c>
      <c r="I65" s="68">
        <f>'Conti vinter 2025'!$P$7</f>
        <v>45882</v>
      </c>
      <c r="J65" s="5">
        <f t="shared" si="1"/>
        <v>0</v>
      </c>
      <c r="K65" s="6">
        <f t="shared" ca="1" si="2"/>
        <v>45782</v>
      </c>
      <c r="M65" s="5">
        <f>'Conti vinter 2025'!$M$7</f>
        <v>0</v>
      </c>
      <c r="N65" s="5" t="s">
        <v>761</v>
      </c>
      <c r="O65" s="5" t="s">
        <v>762</v>
      </c>
      <c r="R65" s="5">
        <v>35</v>
      </c>
      <c r="T65" s="7" t="str">
        <f>'Conti vinter 2025'!$P$10</f>
        <v/>
      </c>
      <c r="U65" s="84" t="str">
        <f>'Conti vinter 2025'!$O$10</f>
        <v/>
      </c>
      <c r="X65" s="38" t="str">
        <f>'Conti vinter 2025'!$N$10</f>
        <v/>
      </c>
      <c r="Y65" s="39" t="str">
        <f>'Conti vinter 2025'!$M$10</f>
        <v/>
      </c>
      <c r="Z65" s="5" t="s">
        <v>764</v>
      </c>
    </row>
    <row r="66" spans="1:26" ht="15.5" x14ac:dyDescent="0.35">
      <c r="A66" s="5" t="s">
        <v>757</v>
      </c>
      <c r="B66" s="5" t="s">
        <v>758</v>
      </c>
      <c r="C66" s="5" t="s">
        <v>759</v>
      </c>
      <c r="D66" s="5" t="s">
        <v>760</v>
      </c>
      <c r="E66" s="5">
        <f t="shared" si="0"/>
        <v>0</v>
      </c>
      <c r="F66" s="102" t="s">
        <v>225</v>
      </c>
      <c r="H66" s="35">
        <f>VLOOKUP(F66,'Conti vinter 2025'!$D$17:$E$316,2,FALSE)</f>
        <v>0</v>
      </c>
      <c r="I66" s="68">
        <f>'Conti vinter 2025'!$P$7</f>
        <v>45882</v>
      </c>
      <c r="J66" s="5">
        <f t="shared" si="1"/>
        <v>0</v>
      </c>
      <c r="K66" s="6">
        <f t="shared" ca="1" si="2"/>
        <v>45782</v>
      </c>
      <c r="M66" s="5">
        <f>'Conti vinter 2025'!$M$7</f>
        <v>0</v>
      </c>
      <c r="N66" s="5" t="s">
        <v>761</v>
      </c>
      <c r="O66" s="5" t="s">
        <v>762</v>
      </c>
      <c r="R66" s="5">
        <v>35</v>
      </c>
      <c r="T66" s="7" t="str">
        <f>'Conti vinter 2025'!$P$10</f>
        <v/>
      </c>
      <c r="U66" s="84" t="str">
        <f>'Conti vinter 2025'!$O$10</f>
        <v/>
      </c>
      <c r="X66" s="38" t="str">
        <f>'Conti vinter 2025'!$N$10</f>
        <v/>
      </c>
      <c r="Y66" s="39" t="str">
        <f>'Conti vinter 2025'!$M$10</f>
        <v/>
      </c>
      <c r="Z66" s="5" t="s">
        <v>764</v>
      </c>
    </row>
    <row r="67" spans="1:26" ht="15.5" x14ac:dyDescent="0.35">
      <c r="A67" s="5" t="s">
        <v>757</v>
      </c>
      <c r="B67" s="5" t="s">
        <v>758</v>
      </c>
      <c r="C67" s="5" t="s">
        <v>759</v>
      </c>
      <c r="D67" s="5" t="s">
        <v>760</v>
      </c>
      <c r="E67" s="5">
        <f t="shared" si="0"/>
        <v>0</v>
      </c>
      <c r="F67" s="102" t="s">
        <v>228</v>
      </c>
      <c r="H67" s="35">
        <f>VLOOKUP(F67,'Conti vinter 2025'!$D$17:$E$316,2,FALSE)</f>
        <v>0</v>
      </c>
      <c r="I67" s="68">
        <f>'Conti vinter 2025'!$P$7</f>
        <v>45882</v>
      </c>
      <c r="J67" s="5">
        <f t="shared" si="1"/>
        <v>0</v>
      </c>
      <c r="K67" s="6">
        <f t="shared" ca="1" si="2"/>
        <v>45782</v>
      </c>
      <c r="M67" s="5">
        <f>'Conti vinter 2025'!$M$7</f>
        <v>0</v>
      </c>
      <c r="N67" s="5" t="s">
        <v>761</v>
      </c>
      <c r="O67" s="5" t="s">
        <v>762</v>
      </c>
      <c r="R67" s="5">
        <v>35</v>
      </c>
      <c r="T67" s="7" t="str">
        <f>'Conti vinter 2025'!$P$10</f>
        <v/>
      </c>
      <c r="U67" s="84" t="str">
        <f>'Conti vinter 2025'!$O$10</f>
        <v/>
      </c>
      <c r="X67" s="38" t="str">
        <f>'Conti vinter 2025'!$N$10</f>
        <v/>
      </c>
      <c r="Y67" s="39" t="str">
        <f>'Conti vinter 2025'!$M$10</f>
        <v/>
      </c>
      <c r="Z67" s="5" t="s">
        <v>764</v>
      </c>
    </row>
    <row r="68" spans="1:26" ht="15.5" x14ac:dyDescent="0.35">
      <c r="A68" s="5" t="s">
        <v>757</v>
      </c>
      <c r="B68" s="5" t="s">
        <v>758</v>
      </c>
      <c r="C68" s="5" t="s">
        <v>759</v>
      </c>
      <c r="D68" s="5" t="s">
        <v>760</v>
      </c>
      <c r="E68" s="5">
        <f t="shared" ref="E68:E131" si="3">E67</f>
        <v>0</v>
      </c>
      <c r="F68" s="102" t="s">
        <v>230</v>
      </c>
      <c r="H68" s="35">
        <f>VLOOKUP(F68,'Conti vinter 2025'!$D$17:$E$316,2,FALSE)</f>
        <v>0</v>
      </c>
      <c r="I68" s="68">
        <f>'Conti vinter 2025'!$P$7</f>
        <v>45882</v>
      </c>
      <c r="J68" s="5">
        <f t="shared" ref="J68:K83" si="4">J67</f>
        <v>0</v>
      </c>
      <c r="K68" s="6">
        <f t="shared" ca="1" si="4"/>
        <v>45782</v>
      </c>
      <c r="M68" s="5">
        <f>'Conti vinter 2025'!$M$7</f>
        <v>0</v>
      </c>
      <c r="N68" s="5" t="s">
        <v>761</v>
      </c>
      <c r="O68" s="5" t="s">
        <v>762</v>
      </c>
      <c r="R68" s="5">
        <v>35</v>
      </c>
      <c r="T68" s="7" t="str">
        <f>'Conti vinter 2025'!$P$10</f>
        <v/>
      </c>
      <c r="U68" s="84" t="str">
        <f>'Conti vinter 2025'!$O$10</f>
        <v/>
      </c>
      <c r="X68" s="38" t="str">
        <f>'Conti vinter 2025'!$N$10</f>
        <v/>
      </c>
      <c r="Y68" s="39" t="str">
        <f>'Conti vinter 2025'!$M$10</f>
        <v/>
      </c>
      <c r="Z68" s="5" t="s">
        <v>764</v>
      </c>
    </row>
    <row r="69" spans="1:26" ht="15.5" x14ac:dyDescent="0.35">
      <c r="A69" s="5" t="s">
        <v>757</v>
      </c>
      <c r="B69" s="5" t="s">
        <v>758</v>
      </c>
      <c r="C69" s="5" t="s">
        <v>759</v>
      </c>
      <c r="D69" s="5" t="s">
        <v>760</v>
      </c>
      <c r="E69" s="5">
        <f t="shared" si="3"/>
        <v>0</v>
      </c>
      <c r="F69" s="102" t="s">
        <v>232</v>
      </c>
      <c r="H69" s="35">
        <f>VLOOKUP(F69,'Conti vinter 2025'!$D$17:$E$316,2,FALSE)</f>
        <v>0</v>
      </c>
      <c r="I69" s="68">
        <f>'Conti vinter 2025'!$P$7</f>
        <v>45882</v>
      </c>
      <c r="J69" s="5">
        <f t="shared" si="4"/>
        <v>0</v>
      </c>
      <c r="K69" s="6">
        <f t="shared" ca="1" si="4"/>
        <v>45782</v>
      </c>
      <c r="M69" s="5">
        <f>'Conti vinter 2025'!$M$7</f>
        <v>0</v>
      </c>
      <c r="N69" s="5" t="s">
        <v>761</v>
      </c>
      <c r="O69" s="5" t="s">
        <v>762</v>
      </c>
      <c r="R69" s="5">
        <v>35</v>
      </c>
      <c r="T69" s="7" t="str">
        <f>'Conti vinter 2025'!$P$10</f>
        <v/>
      </c>
      <c r="U69" s="84" t="str">
        <f>'Conti vinter 2025'!$O$10</f>
        <v/>
      </c>
      <c r="X69" s="38" t="str">
        <f>'Conti vinter 2025'!$N$10</f>
        <v/>
      </c>
      <c r="Y69" s="39" t="str">
        <f>'Conti vinter 2025'!$M$10</f>
        <v/>
      </c>
      <c r="Z69" s="5" t="s">
        <v>764</v>
      </c>
    </row>
    <row r="70" spans="1:26" ht="15.5" x14ac:dyDescent="0.35">
      <c r="A70" s="5" t="s">
        <v>757</v>
      </c>
      <c r="B70" s="5" t="s">
        <v>758</v>
      </c>
      <c r="C70" s="5" t="s">
        <v>759</v>
      </c>
      <c r="D70" s="5" t="s">
        <v>760</v>
      </c>
      <c r="E70" s="5">
        <f t="shared" si="3"/>
        <v>0</v>
      </c>
      <c r="F70" s="102" t="s">
        <v>234</v>
      </c>
      <c r="H70" s="35">
        <f>VLOOKUP(F70,'Conti vinter 2025'!$D$17:$E$316,2,FALSE)</f>
        <v>0</v>
      </c>
      <c r="I70" s="68">
        <f>'Conti vinter 2025'!$P$7</f>
        <v>45882</v>
      </c>
      <c r="J70" s="5">
        <f t="shared" si="4"/>
        <v>0</v>
      </c>
      <c r="K70" s="6">
        <f t="shared" ca="1" si="4"/>
        <v>45782</v>
      </c>
      <c r="M70" s="5">
        <f>'Conti vinter 2025'!$M$7</f>
        <v>0</v>
      </c>
      <c r="N70" s="5" t="s">
        <v>761</v>
      </c>
      <c r="O70" s="5" t="s">
        <v>762</v>
      </c>
      <c r="R70" s="5">
        <v>35</v>
      </c>
      <c r="T70" s="7" t="str">
        <f>'Conti vinter 2025'!$P$10</f>
        <v/>
      </c>
      <c r="U70" s="84" t="str">
        <f>'Conti vinter 2025'!$O$10</f>
        <v/>
      </c>
      <c r="X70" s="38" t="str">
        <f>'Conti vinter 2025'!$N$10</f>
        <v/>
      </c>
      <c r="Y70" s="39" t="str">
        <f>'Conti vinter 2025'!$M$10</f>
        <v/>
      </c>
      <c r="Z70" s="5" t="s">
        <v>764</v>
      </c>
    </row>
    <row r="71" spans="1:26" ht="15.5" x14ac:dyDescent="0.35">
      <c r="A71" s="5" t="s">
        <v>757</v>
      </c>
      <c r="B71" s="5" t="s">
        <v>758</v>
      </c>
      <c r="C71" s="5" t="s">
        <v>759</v>
      </c>
      <c r="D71" s="5" t="s">
        <v>760</v>
      </c>
      <c r="E71" s="5">
        <f t="shared" si="3"/>
        <v>0</v>
      </c>
      <c r="F71" s="102" t="s">
        <v>236</v>
      </c>
      <c r="H71" s="35">
        <f>VLOOKUP(F71,'Conti vinter 2025'!$D$17:$E$316,2,FALSE)</f>
        <v>0</v>
      </c>
      <c r="I71" s="68">
        <f>'Conti vinter 2025'!$P$7</f>
        <v>45882</v>
      </c>
      <c r="J71" s="5">
        <f t="shared" si="4"/>
        <v>0</v>
      </c>
      <c r="K71" s="6">
        <f t="shared" ca="1" si="4"/>
        <v>45782</v>
      </c>
      <c r="M71" s="5">
        <f>'Conti vinter 2025'!$M$7</f>
        <v>0</v>
      </c>
      <c r="N71" s="5" t="s">
        <v>761</v>
      </c>
      <c r="O71" s="5" t="s">
        <v>762</v>
      </c>
      <c r="R71" s="5">
        <v>35</v>
      </c>
      <c r="T71" s="7" t="str">
        <f>'Conti vinter 2025'!$P$10</f>
        <v/>
      </c>
      <c r="U71" s="84" t="str">
        <f>'Conti vinter 2025'!$O$10</f>
        <v/>
      </c>
      <c r="X71" s="38" t="str">
        <f>'Conti vinter 2025'!$N$10</f>
        <v/>
      </c>
      <c r="Y71" s="39" t="str">
        <f>'Conti vinter 2025'!$M$10</f>
        <v/>
      </c>
      <c r="Z71" s="5" t="s">
        <v>764</v>
      </c>
    </row>
    <row r="72" spans="1:26" ht="15.5" x14ac:dyDescent="0.35">
      <c r="A72" s="5" t="s">
        <v>757</v>
      </c>
      <c r="B72" s="5" t="s">
        <v>758</v>
      </c>
      <c r="C72" s="5" t="s">
        <v>759</v>
      </c>
      <c r="D72" s="5" t="s">
        <v>760</v>
      </c>
      <c r="E72" s="5">
        <f t="shared" si="3"/>
        <v>0</v>
      </c>
      <c r="F72" s="102" t="s">
        <v>238</v>
      </c>
      <c r="H72" s="35">
        <f>VLOOKUP(F72,'Conti vinter 2025'!$D$17:$E$316,2,FALSE)</f>
        <v>0</v>
      </c>
      <c r="I72" s="68">
        <f>'Conti vinter 2025'!$P$7</f>
        <v>45882</v>
      </c>
      <c r="J72" s="5">
        <f t="shared" si="4"/>
        <v>0</v>
      </c>
      <c r="K72" s="6">
        <f t="shared" ca="1" si="4"/>
        <v>45782</v>
      </c>
      <c r="M72" s="5">
        <f>'Conti vinter 2025'!$M$7</f>
        <v>0</v>
      </c>
      <c r="N72" s="5" t="s">
        <v>761</v>
      </c>
      <c r="O72" s="5" t="s">
        <v>762</v>
      </c>
      <c r="R72" s="5">
        <v>35</v>
      </c>
      <c r="T72" s="7" t="str">
        <f>'Conti vinter 2025'!$P$10</f>
        <v/>
      </c>
      <c r="U72" s="84" t="str">
        <f>'Conti vinter 2025'!$O$10</f>
        <v/>
      </c>
      <c r="X72" s="38" t="str">
        <f>'Conti vinter 2025'!$N$10</f>
        <v/>
      </c>
      <c r="Y72" s="39" t="str">
        <f>'Conti vinter 2025'!$M$10</f>
        <v/>
      </c>
      <c r="Z72" s="5" t="s">
        <v>764</v>
      </c>
    </row>
    <row r="73" spans="1:26" ht="15.5" x14ac:dyDescent="0.35">
      <c r="A73" s="5" t="s">
        <v>757</v>
      </c>
      <c r="B73" s="5" t="s">
        <v>758</v>
      </c>
      <c r="C73" s="5" t="s">
        <v>759</v>
      </c>
      <c r="D73" s="5" t="s">
        <v>760</v>
      </c>
      <c r="E73" s="5">
        <f t="shared" si="3"/>
        <v>0</v>
      </c>
      <c r="F73" s="102" t="s">
        <v>240</v>
      </c>
      <c r="H73" s="35">
        <f>VLOOKUP(F73,'Conti vinter 2025'!$D$17:$E$316,2,FALSE)</f>
        <v>0</v>
      </c>
      <c r="I73" s="68">
        <f>'Conti vinter 2025'!$P$7</f>
        <v>45882</v>
      </c>
      <c r="J73" s="5">
        <f t="shared" si="4"/>
        <v>0</v>
      </c>
      <c r="K73" s="6">
        <f t="shared" ca="1" si="4"/>
        <v>45782</v>
      </c>
      <c r="M73" s="5">
        <f>'Conti vinter 2025'!$M$7</f>
        <v>0</v>
      </c>
      <c r="N73" s="5" t="s">
        <v>761</v>
      </c>
      <c r="O73" s="5" t="s">
        <v>762</v>
      </c>
      <c r="R73" s="5">
        <v>35</v>
      </c>
      <c r="T73" s="7" t="str">
        <f>'Conti vinter 2025'!$P$10</f>
        <v/>
      </c>
      <c r="U73" s="84" t="str">
        <f>'Conti vinter 2025'!$O$10</f>
        <v/>
      </c>
      <c r="X73" s="38" t="str">
        <f>'Conti vinter 2025'!$N$10</f>
        <v/>
      </c>
      <c r="Y73" s="39" t="str">
        <f>'Conti vinter 2025'!$M$10</f>
        <v/>
      </c>
      <c r="Z73" s="5" t="s">
        <v>764</v>
      </c>
    </row>
    <row r="74" spans="1:26" ht="15.5" x14ac:dyDescent="0.35">
      <c r="A74" s="5" t="s">
        <v>757</v>
      </c>
      <c r="B74" s="5" t="s">
        <v>758</v>
      </c>
      <c r="C74" s="5" t="s">
        <v>759</v>
      </c>
      <c r="D74" s="5" t="s">
        <v>760</v>
      </c>
      <c r="E74" s="5">
        <f t="shared" si="3"/>
        <v>0</v>
      </c>
      <c r="F74" s="102" t="s">
        <v>242</v>
      </c>
      <c r="H74" s="35">
        <f>VLOOKUP(F74,'Conti vinter 2025'!$D$17:$E$316,2,FALSE)</f>
        <v>0</v>
      </c>
      <c r="I74" s="68">
        <f>'Conti vinter 2025'!$P$7</f>
        <v>45882</v>
      </c>
      <c r="J74" s="5">
        <f t="shared" si="4"/>
        <v>0</v>
      </c>
      <c r="K74" s="6">
        <f t="shared" ca="1" si="4"/>
        <v>45782</v>
      </c>
      <c r="M74" s="5">
        <f>'Conti vinter 2025'!$M$7</f>
        <v>0</v>
      </c>
      <c r="N74" s="5" t="s">
        <v>761</v>
      </c>
      <c r="O74" s="5" t="s">
        <v>762</v>
      </c>
      <c r="R74" s="5">
        <v>35</v>
      </c>
      <c r="T74" s="7" t="str">
        <f>'Conti vinter 2025'!$P$10</f>
        <v/>
      </c>
      <c r="U74" s="84" t="str">
        <f>'Conti vinter 2025'!$O$10</f>
        <v/>
      </c>
      <c r="X74" s="38" t="str">
        <f>'Conti vinter 2025'!$N$10</f>
        <v/>
      </c>
      <c r="Y74" s="39" t="str">
        <f>'Conti vinter 2025'!$M$10</f>
        <v/>
      </c>
      <c r="Z74" s="5" t="s">
        <v>764</v>
      </c>
    </row>
    <row r="75" spans="1:26" ht="15.5" x14ac:dyDescent="0.35">
      <c r="A75" s="5" t="s">
        <v>757</v>
      </c>
      <c r="B75" s="5" t="s">
        <v>758</v>
      </c>
      <c r="C75" s="5" t="s">
        <v>759</v>
      </c>
      <c r="D75" s="5" t="s">
        <v>760</v>
      </c>
      <c r="E75" s="5">
        <f t="shared" si="3"/>
        <v>0</v>
      </c>
      <c r="F75" s="102" t="s">
        <v>245</v>
      </c>
      <c r="H75" s="35">
        <f>VLOOKUP(F75,'Conti vinter 2025'!$D$17:$E$316,2,FALSE)</f>
        <v>0</v>
      </c>
      <c r="I75" s="68">
        <f>'Conti vinter 2025'!$P$7</f>
        <v>45882</v>
      </c>
      <c r="J75" s="5">
        <f t="shared" si="4"/>
        <v>0</v>
      </c>
      <c r="K75" s="6">
        <f t="shared" ca="1" si="4"/>
        <v>45782</v>
      </c>
      <c r="M75" s="5">
        <f>'Conti vinter 2025'!$M$7</f>
        <v>0</v>
      </c>
      <c r="N75" s="5" t="s">
        <v>761</v>
      </c>
      <c r="O75" s="5" t="s">
        <v>762</v>
      </c>
      <c r="R75" s="5">
        <v>35</v>
      </c>
      <c r="T75" s="7" t="str">
        <f>'Conti vinter 2025'!$P$10</f>
        <v/>
      </c>
      <c r="U75" s="84" t="str">
        <f>'Conti vinter 2025'!$O$10</f>
        <v/>
      </c>
      <c r="X75" s="38" t="str">
        <f>'Conti vinter 2025'!$N$10</f>
        <v/>
      </c>
      <c r="Y75" s="39" t="str">
        <f>'Conti vinter 2025'!$M$10</f>
        <v/>
      </c>
      <c r="Z75" s="5" t="s">
        <v>764</v>
      </c>
    </row>
    <row r="76" spans="1:26" ht="15.5" x14ac:dyDescent="0.35">
      <c r="A76" s="5" t="s">
        <v>757</v>
      </c>
      <c r="B76" s="5" t="s">
        <v>758</v>
      </c>
      <c r="C76" s="5" t="s">
        <v>759</v>
      </c>
      <c r="D76" s="5" t="s">
        <v>760</v>
      </c>
      <c r="E76" s="5">
        <f t="shared" si="3"/>
        <v>0</v>
      </c>
      <c r="F76" s="102" t="s">
        <v>247</v>
      </c>
      <c r="H76" s="35">
        <f>VLOOKUP(F76,'Conti vinter 2025'!$D$17:$E$316,2,FALSE)</f>
        <v>0</v>
      </c>
      <c r="I76" s="68">
        <f>'Conti vinter 2025'!$P$7</f>
        <v>45882</v>
      </c>
      <c r="J76" s="5">
        <f t="shared" si="4"/>
        <v>0</v>
      </c>
      <c r="K76" s="6">
        <f t="shared" ca="1" si="4"/>
        <v>45782</v>
      </c>
      <c r="M76" s="5">
        <f>'Conti vinter 2025'!$M$7</f>
        <v>0</v>
      </c>
      <c r="N76" s="5" t="s">
        <v>761</v>
      </c>
      <c r="O76" s="5" t="s">
        <v>762</v>
      </c>
      <c r="R76" s="5">
        <v>35</v>
      </c>
      <c r="T76" s="7" t="str">
        <f>'Conti vinter 2025'!$P$10</f>
        <v/>
      </c>
      <c r="U76" s="84" t="str">
        <f>'Conti vinter 2025'!$O$10</f>
        <v/>
      </c>
      <c r="X76" s="38" t="str">
        <f>'Conti vinter 2025'!$N$10</f>
        <v/>
      </c>
      <c r="Y76" s="39" t="str">
        <f>'Conti vinter 2025'!$M$10</f>
        <v/>
      </c>
      <c r="Z76" s="5" t="s">
        <v>764</v>
      </c>
    </row>
    <row r="77" spans="1:26" ht="15.5" x14ac:dyDescent="0.35">
      <c r="A77" s="5" t="s">
        <v>757</v>
      </c>
      <c r="B77" s="5" t="s">
        <v>758</v>
      </c>
      <c r="C77" s="5" t="s">
        <v>759</v>
      </c>
      <c r="D77" s="5" t="s">
        <v>760</v>
      </c>
      <c r="E77" s="5">
        <f t="shared" si="3"/>
        <v>0</v>
      </c>
      <c r="F77" s="102" t="s">
        <v>249</v>
      </c>
      <c r="H77" s="35">
        <f>VLOOKUP(F77,'Conti vinter 2025'!$D$17:$E$316,2,FALSE)</f>
        <v>0</v>
      </c>
      <c r="I77" s="68">
        <f>'Conti vinter 2025'!$P$7</f>
        <v>45882</v>
      </c>
      <c r="J77" s="5">
        <f t="shared" si="4"/>
        <v>0</v>
      </c>
      <c r="K77" s="6">
        <f t="shared" ca="1" si="4"/>
        <v>45782</v>
      </c>
      <c r="M77" s="5">
        <f>'Conti vinter 2025'!$M$7</f>
        <v>0</v>
      </c>
      <c r="N77" s="5" t="s">
        <v>761</v>
      </c>
      <c r="O77" s="5" t="s">
        <v>762</v>
      </c>
      <c r="R77" s="5">
        <v>35</v>
      </c>
      <c r="T77" s="7" t="str">
        <f>'Conti vinter 2025'!$P$10</f>
        <v/>
      </c>
      <c r="U77" s="84" t="str">
        <f>'Conti vinter 2025'!$O$10</f>
        <v/>
      </c>
      <c r="X77" s="38" t="str">
        <f>'Conti vinter 2025'!$N$10</f>
        <v/>
      </c>
      <c r="Y77" s="39" t="str">
        <f>'Conti vinter 2025'!$M$10</f>
        <v/>
      </c>
      <c r="Z77" s="5" t="s">
        <v>764</v>
      </c>
    </row>
    <row r="78" spans="1:26" ht="15.5" x14ac:dyDescent="0.35">
      <c r="A78" s="5" t="s">
        <v>757</v>
      </c>
      <c r="B78" s="5" t="s">
        <v>758</v>
      </c>
      <c r="C78" s="5" t="s">
        <v>759</v>
      </c>
      <c r="D78" s="5" t="s">
        <v>760</v>
      </c>
      <c r="E78" s="5">
        <f t="shared" si="3"/>
        <v>0</v>
      </c>
      <c r="F78" s="102" t="s">
        <v>251</v>
      </c>
      <c r="H78" s="35">
        <f>VLOOKUP(F78,'Conti vinter 2025'!$D$17:$E$316,2,FALSE)</f>
        <v>0</v>
      </c>
      <c r="I78" s="68">
        <f>'Conti vinter 2025'!$P$7</f>
        <v>45882</v>
      </c>
      <c r="J78" s="5">
        <f t="shared" si="4"/>
        <v>0</v>
      </c>
      <c r="K78" s="6">
        <f t="shared" ca="1" si="4"/>
        <v>45782</v>
      </c>
      <c r="M78" s="5">
        <f>'Conti vinter 2025'!$M$7</f>
        <v>0</v>
      </c>
      <c r="N78" s="5" t="s">
        <v>761</v>
      </c>
      <c r="O78" s="5" t="s">
        <v>762</v>
      </c>
      <c r="R78" s="5">
        <v>35</v>
      </c>
      <c r="T78" s="7" t="str">
        <f>'Conti vinter 2025'!$P$10</f>
        <v/>
      </c>
      <c r="U78" s="84" t="str">
        <f>'Conti vinter 2025'!$O$10</f>
        <v/>
      </c>
      <c r="X78" s="38" t="str">
        <f>'Conti vinter 2025'!$N$10</f>
        <v/>
      </c>
      <c r="Y78" s="39" t="str">
        <f>'Conti vinter 2025'!$M$10</f>
        <v/>
      </c>
      <c r="Z78" s="5" t="s">
        <v>764</v>
      </c>
    </row>
    <row r="79" spans="1:26" ht="15.5" x14ac:dyDescent="0.35">
      <c r="A79" s="5" t="s">
        <v>757</v>
      </c>
      <c r="B79" s="5" t="s">
        <v>758</v>
      </c>
      <c r="C79" s="5" t="s">
        <v>759</v>
      </c>
      <c r="D79" s="5" t="s">
        <v>760</v>
      </c>
      <c r="E79" s="5">
        <f t="shared" si="3"/>
        <v>0</v>
      </c>
      <c r="F79" s="102" t="s">
        <v>253</v>
      </c>
      <c r="H79" s="35">
        <f>VLOOKUP(F79,'Conti vinter 2025'!$D$17:$E$316,2,FALSE)</f>
        <v>0</v>
      </c>
      <c r="I79" s="68">
        <f>'Conti vinter 2025'!$P$7</f>
        <v>45882</v>
      </c>
      <c r="J79" s="5">
        <f t="shared" si="4"/>
        <v>0</v>
      </c>
      <c r="K79" s="6">
        <f t="shared" ca="1" si="4"/>
        <v>45782</v>
      </c>
      <c r="M79" s="5">
        <f>'Conti vinter 2025'!$M$7</f>
        <v>0</v>
      </c>
      <c r="N79" s="5" t="s">
        <v>761</v>
      </c>
      <c r="O79" s="5" t="s">
        <v>762</v>
      </c>
      <c r="R79" s="5">
        <v>35</v>
      </c>
      <c r="T79" s="7" t="str">
        <f>'Conti vinter 2025'!$P$10</f>
        <v/>
      </c>
      <c r="U79" s="84" t="str">
        <f>'Conti vinter 2025'!$O$10</f>
        <v/>
      </c>
      <c r="X79" s="38" t="str">
        <f>'Conti vinter 2025'!$N$10</f>
        <v/>
      </c>
      <c r="Y79" s="39" t="str">
        <f>'Conti vinter 2025'!$M$10</f>
        <v/>
      </c>
      <c r="Z79" s="5" t="s">
        <v>764</v>
      </c>
    </row>
    <row r="80" spans="1:26" ht="15.5" x14ac:dyDescent="0.35">
      <c r="A80" s="5" t="s">
        <v>757</v>
      </c>
      <c r="B80" s="5" t="s">
        <v>758</v>
      </c>
      <c r="C80" s="5" t="s">
        <v>759</v>
      </c>
      <c r="D80" s="5" t="s">
        <v>760</v>
      </c>
      <c r="E80" s="5">
        <f t="shared" si="3"/>
        <v>0</v>
      </c>
      <c r="F80" s="102" t="s">
        <v>255</v>
      </c>
      <c r="H80" s="35">
        <f>VLOOKUP(F80,'Conti vinter 2025'!$D$17:$E$316,2,FALSE)</f>
        <v>0</v>
      </c>
      <c r="I80" s="68">
        <f>'Conti vinter 2025'!$P$7</f>
        <v>45882</v>
      </c>
      <c r="J80" s="5">
        <f t="shared" si="4"/>
        <v>0</v>
      </c>
      <c r="K80" s="6">
        <f t="shared" ca="1" si="4"/>
        <v>45782</v>
      </c>
      <c r="M80" s="5">
        <f>'Conti vinter 2025'!$M$7</f>
        <v>0</v>
      </c>
      <c r="N80" s="5" t="s">
        <v>761</v>
      </c>
      <c r="O80" s="5" t="s">
        <v>762</v>
      </c>
      <c r="R80" s="5">
        <v>35</v>
      </c>
      <c r="T80" s="7" t="str">
        <f>'Conti vinter 2025'!$P$10</f>
        <v/>
      </c>
      <c r="U80" s="84" t="str">
        <f>'Conti vinter 2025'!$O$10</f>
        <v/>
      </c>
      <c r="X80" s="38" t="str">
        <f>'Conti vinter 2025'!$N$10</f>
        <v/>
      </c>
      <c r="Y80" s="39" t="str">
        <f>'Conti vinter 2025'!$M$10</f>
        <v/>
      </c>
      <c r="Z80" s="5" t="s">
        <v>764</v>
      </c>
    </row>
    <row r="81" spans="1:26" ht="15.5" x14ac:dyDescent="0.35">
      <c r="A81" s="5" t="s">
        <v>757</v>
      </c>
      <c r="B81" s="5" t="s">
        <v>758</v>
      </c>
      <c r="C81" s="5" t="s">
        <v>759</v>
      </c>
      <c r="D81" s="5" t="s">
        <v>760</v>
      </c>
      <c r="E81" s="5">
        <f t="shared" si="3"/>
        <v>0</v>
      </c>
      <c r="F81" s="102" t="s">
        <v>257</v>
      </c>
      <c r="H81" s="35">
        <f>VLOOKUP(F81,'Conti vinter 2025'!$D$17:$E$316,2,FALSE)</f>
        <v>0</v>
      </c>
      <c r="I81" s="68">
        <f>'Conti vinter 2025'!$P$7</f>
        <v>45882</v>
      </c>
      <c r="J81" s="5">
        <f t="shared" si="4"/>
        <v>0</v>
      </c>
      <c r="K81" s="6">
        <f t="shared" ca="1" si="4"/>
        <v>45782</v>
      </c>
      <c r="M81" s="5">
        <f>'Conti vinter 2025'!$M$7</f>
        <v>0</v>
      </c>
      <c r="N81" s="5" t="s">
        <v>761</v>
      </c>
      <c r="O81" s="5" t="s">
        <v>762</v>
      </c>
      <c r="R81" s="5">
        <v>35</v>
      </c>
      <c r="T81" s="7" t="str">
        <f>'Conti vinter 2025'!$P$10</f>
        <v/>
      </c>
      <c r="U81" s="84" t="str">
        <f>'Conti vinter 2025'!$O$10</f>
        <v/>
      </c>
      <c r="X81" s="38" t="str">
        <f>'Conti vinter 2025'!$N$10</f>
        <v/>
      </c>
      <c r="Y81" s="39" t="str">
        <f>'Conti vinter 2025'!$M$10</f>
        <v/>
      </c>
      <c r="Z81" s="5" t="s">
        <v>764</v>
      </c>
    </row>
    <row r="82" spans="1:26" ht="15.5" x14ac:dyDescent="0.35">
      <c r="A82" s="5" t="s">
        <v>757</v>
      </c>
      <c r="B82" s="5" t="s">
        <v>758</v>
      </c>
      <c r="C82" s="5" t="s">
        <v>759</v>
      </c>
      <c r="D82" s="5" t="s">
        <v>760</v>
      </c>
      <c r="E82" s="5">
        <f t="shared" si="3"/>
        <v>0</v>
      </c>
      <c r="F82" s="102" t="s">
        <v>259</v>
      </c>
      <c r="H82" s="35">
        <f>VLOOKUP(F82,'Conti vinter 2025'!$D$17:$E$316,2,FALSE)</f>
        <v>0</v>
      </c>
      <c r="I82" s="68">
        <f>'Conti vinter 2025'!$P$7</f>
        <v>45882</v>
      </c>
      <c r="J82" s="5">
        <f t="shared" si="4"/>
        <v>0</v>
      </c>
      <c r="K82" s="6">
        <f t="shared" ca="1" si="4"/>
        <v>45782</v>
      </c>
      <c r="M82" s="5">
        <f>'Conti vinter 2025'!$M$7</f>
        <v>0</v>
      </c>
      <c r="N82" s="5" t="s">
        <v>761</v>
      </c>
      <c r="O82" s="5" t="s">
        <v>762</v>
      </c>
      <c r="R82" s="5">
        <v>35</v>
      </c>
      <c r="T82" s="7" t="str">
        <f>'Conti vinter 2025'!$P$10</f>
        <v/>
      </c>
      <c r="U82" s="84" t="str">
        <f>'Conti vinter 2025'!$O$10</f>
        <v/>
      </c>
      <c r="X82" s="38" t="str">
        <f>'Conti vinter 2025'!$N$10</f>
        <v/>
      </c>
      <c r="Y82" s="39" t="str">
        <f>'Conti vinter 2025'!$M$10</f>
        <v/>
      </c>
      <c r="Z82" s="5" t="s">
        <v>764</v>
      </c>
    </row>
    <row r="83" spans="1:26" ht="15.5" x14ac:dyDescent="0.35">
      <c r="A83" s="5" t="s">
        <v>757</v>
      </c>
      <c r="B83" s="5" t="s">
        <v>758</v>
      </c>
      <c r="C83" s="5" t="s">
        <v>759</v>
      </c>
      <c r="D83" s="5" t="s">
        <v>760</v>
      </c>
      <c r="E83" s="5">
        <f t="shared" si="3"/>
        <v>0</v>
      </c>
      <c r="F83" s="102" t="s">
        <v>261</v>
      </c>
      <c r="H83" s="35">
        <f>VLOOKUP(F83,'Conti vinter 2025'!$D$17:$E$316,2,FALSE)</f>
        <v>0</v>
      </c>
      <c r="I83" s="68">
        <f>'Conti vinter 2025'!$P$7</f>
        <v>45882</v>
      </c>
      <c r="J83" s="5">
        <f t="shared" si="4"/>
        <v>0</v>
      </c>
      <c r="K83" s="6">
        <f t="shared" ca="1" si="4"/>
        <v>45782</v>
      </c>
      <c r="M83" s="5">
        <f>'Conti vinter 2025'!$M$7</f>
        <v>0</v>
      </c>
      <c r="N83" s="5" t="s">
        <v>761</v>
      </c>
      <c r="O83" s="5" t="s">
        <v>762</v>
      </c>
      <c r="R83" s="5">
        <v>35</v>
      </c>
      <c r="T83" s="7" t="str">
        <f>'Conti vinter 2025'!$P$10</f>
        <v/>
      </c>
      <c r="U83" s="84" t="str">
        <f>'Conti vinter 2025'!$O$10</f>
        <v/>
      </c>
      <c r="X83" s="38" t="str">
        <f>'Conti vinter 2025'!$N$10</f>
        <v/>
      </c>
      <c r="Y83" s="39" t="str">
        <f>'Conti vinter 2025'!$M$10</f>
        <v/>
      </c>
      <c r="Z83" s="5" t="s">
        <v>764</v>
      </c>
    </row>
    <row r="84" spans="1:26" ht="15.5" x14ac:dyDescent="0.35">
      <c r="A84" s="5" t="s">
        <v>757</v>
      </c>
      <c r="B84" s="5" t="s">
        <v>758</v>
      </c>
      <c r="C84" s="5" t="s">
        <v>759</v>
      </c>
      <c r="D84" s="5" t="s">
        <v>760</v>
      </c>
      <c r="E84" s="5">
        <f t="shared" si="3"/>
        <v>0</v>
      </c>
      <c r="F84" s="102" t="s">
        <v>263</v>
      </c>
      <c r="H84" s="35">
        <f>VLOOKUP(F84,'Conti vinter 2025'!$D$17:$E$316,2,FALSE)</f>
        <v>0</v>
      </c>
      <c r="I84" s="68">
        <f>'Conti vinter 2025'!$P$7</f>
        <v>45882</v>
      </c>
      <c r="J84" s="5">
        <f t="shared" ref="J84:K99" si="5">J83</f>
        <v>0</v>
      </c>
      <c r="K84" s="6">
        <f t="shared" ca="1" si="5"/>
        <v>45782</v>
      </c>
      <c r="M84" s="5">
        <f>'Conti vinter 2025'!$M$7</f>
        <v>0</v>
      </c>
      <c r="N84" s="5" t="s">
        <v>761</v>
      </c>
      <c r="O84" s="5" t="s">
        <v>762</v>
      </c>
      <c r="R84" s="5">
        <v>35</v>
      </c>
      <c r="T84" s="7" t="str">
        <f>'Conti vinter 2025'!$P$10</f>
        <v/>
      </c>
      <c r="U84" s="84" t="str">
        <f>'Conti vinter 2025'!$O$10</f>
        <v/>
      </c>
      <c r="X84" s="38" t="str">
        <f>'Conti vinter 2025'!$N$10</f>
        <v/>
      </c>
      <c r="Y84" s="39" t="str">
        <f>'Conti vinter 2025'!$M$10</f>
        <v/>
      </c>
      <c r="Z84" s="5" t="s">
        <v>764</v>
      </c>
    </row>
    <row r="85" spans="1:26" ht="15.5" x14ac:dyDescent="0.35">
      <c r="A85" s="5" t="s">
        <v>757</v>
      </c>
      <c r="B85" s="5" t="s">
        <v>758</v>
      </c>
      <c r="C85" s="5" t="s">
        <v>759</v>
      </c>
      <c r="D85" s="5" t="s">
        <v>760</v>
      </c>
      <c r="E85" s="5">
        <f t="shared" si="3"/>
        <v>0</v>
      </c>
      <c r="F85" s="102" t="s">
        <v>264</v>
      </c>
      <c r="H85" s="35">
        <f>VLOOKUP(F85,'Conti vinter 2025'!$D$17:$E$316,2,FALSE)</f>
        <v>0</v>
      </c>
      <c r="I85" s="68">
        <f>'Conti vinter 2025'!$P$7</f>
        <v>45882</v>
      </c>
      <c r="J85" s="5">
        <f t="shared" si="5"/>
        <v>0</v>
      </c>
      <c r="K85" s="6">
        <f t="shared" ca="1" si="5"/>
        <v>45782</v>
      </c>
      <c r="M85" s="5">
        <f>'Conti vinter 2025'!$M$7</f>
        <v>0</v>
      </c>
      <c r="N85" s="5" t="s">
        <v>761</v>
      </c>
      <c r="O85" s="5" t="s">
        <v>762</v>
      </c>
      <c r="R85" s="5">
        <v>35</v>
      </c>
      <c r="T85" s="7" t="str">
        <f>'Conti vinter 2025'!$P$10</f>
        <v/>
      </c>
      <c r="U85" s="84" t="str">
        <f>'Conti vinter 2025'!$O$10</f>
        <v/>
      </c>
      <c r="X85" s="38" t="str">
        <f>'Conti vinter 2025'!$N$10</f>
        <v/>
      </c>
      <c r="Y85" s="39" t="str">
        <f>'Conti vinter 2025'!$M$10</f>
        <v/>
      </c>
      <c r="Z85" s="5" t="s">
        <v>764</v>
      </c>
    </row>
    <row r="86" spans="1:26" ht="15.5" x14ac:dyDescent="0.35">
      <c r="A86" s="5" t="s">
        <v>757</v>
      </c>
      <c r="B86" s="5" t="s">
        <v>758</v>
      </c>
      <c r="C86" s="5" t="s">
        <v>759</v>
      </c>
      <c r="D86" s="5" t="s">
        <v>760</v>
      </c>
      <c r="E86" s="5">
        <f t="shared" si="3"/>
        <v>0</v>
      </c>
      <c r="F86" s="102" t="s">
        <v>267</v>
      </c>
      <c r="H86" s="35">
        <f>VLOOKUP(F86,'Conti vinter 2025'!$D$17:$E$316,2,FALSE)</f>
        <v>0</v>
      </c>
      <c r="I86" s="68">
        <f>'Conti vinter 2025'!$P$7</f>
        <v>45882</v>
      </c>
      <c r="J86" s="5">
        <f t="shared" si="5"/>
        <v>0</v>
      </c>
      <c r="K86" s="6">
        <f t="shared" ca="1" si="5"/>
        <v>45782</v>
      </c>
      <c r="M86" s="5">
        <f>'Conti vinter 2025'!$M$7</f>
        <v>0</v>
      </c>
      <c r="N86" s="5" t="s">
        <v>761</v>
      </c>
      <c r="O86" s="5" t="s">
        <v>762</v>
      </c>
      <c r="R86" s="5">
        <v>35</v>
      </c>
      <c r="T86" s="7" t="str">
        <f>'Conti vinter 2025'!$P$10</f>
        <v/>
      </c>
      <c r="U86" s="84" t="str">
        <f>'Conti vinter 2025'!$O$10</f>
        <v/>
      </c>
      <c r="X86" s="38" t="str">
        <f>'Conti vinter 2025'!$N$10</f>
        <v/>
      </c>
      <c r="Y86" s="39" t="str">
        <f>'Conti vinter 2025'!$M$10</f>
        <v/>
      </c>
      <c r="Z86" s="5" t="s">
        <v>764</v>
      </c>
    </row>
    <row r="87" spans="1:26" ht="15.5" x14ac:dyDescent="0.35">
      <c r="A87" s="5" t="s">
        <v>757</v>
      </c>
      <c r="B87" s="5" t="s">
        <v>758</v>
      </c>
      <c r="C87" s="5" t="s">
        <v>759</v>
      </c>
      <c r="D87" s="5" t="s">
        <v>760</v>
      </c>
      <c r="E87" s="5">
        <f t="shared" si="3"/>
        <v>0</v>
      </c>
      <c r="F87" s="102" t="s">
        <v>270</v>
      </c>
      <c r="H87" s="35">
        <f>VLOOKUP(F87,'Conti vinter 2025'!$D$17:$E$316,2,FALSE)</f>
        <v>0</v>
      </c>
      <c r="I87" s="68">
        <f>'Conti vinter 2025'!$P$7</f>
        <v>45882</v>
      </c>
      <c r="J87" s="5">
        <f t="shared" si="5"/>
        <v>0</v>
      </c>
      <c r="K87" s="6">
        <f t="shared" ca="1" si="5"/>
        <v>45782</v>
      </c>
      <c r="M87" s="5">
        <f>'Conti vinter 2025'!$M$7</f>
        <v>0</v>
      </c>
      <c r="N87" s="5" t="s">
        <v>761</v>
      </c>
      <c r="O87" s="5" t="s">
        <v>762</v>
      </c>
      <c r="R87" s="5">
        <v>35</v>
      </c>
      <c r="T87" s="7" t="str">
        <f>'Conti vinter 2025'!$P$10</f>
        <v/>
      </c>
      <c r="U87" s="84" t="str">
        <f>'Conti vinter 2025'!$O$10</f>
        <v/>
      </c>
      <c r="X87" s="38" t="str">
        <f>'Conti vinter 2025'!$N$10</f>
        <v/>
      </c>
      <c r="Y87" s="39" t="str">
        <f>'Conti vinter 2025'!$M$10</f>
        <v/>
      </c>
      <c r="Z87" s="5" t="s">
        <v>764</v>
      </c>
    </row>
    <row r="88" spans="1:26" ht="15.5" x14ac:dyDescent="0.35">
      <c r="A88" s="5" t="s">
        <v>757</v>
      </c>
      <c r="B88" s="5" t="s">
        <v>758</v>
      </c>
      <c r="C88" s="5" t="s">
        <v>759</v>
      </c>
      <c r="D88" s="5" t="s">
        <v>760</v>
      </c>
      <c r="E88" s="5">
        <f t="shared" si="3"/>
        <v>0</v>
      </c>
      <c r="F88" s="102" t="s">
        <v>272</v>
      </c>
      <c r="H88" s="35">
        <f>VLOOKUP(F88,'Conti vinter 2025'!$D$17:$E$316,2,FALSE)</f>
        <v>0</v>
      </c>
      <c r="I88" s="68">
        <f>'Conti vinter 2025'!$P$7</f>
        <v>45882</v>
      </c>
      <c r="J88" s="5">
        <f t="shared" si="5"/>
        <v>0</v>
      </c>
      <c r="K88" s="6">
        <f t="shared" ca="1" si="5"/>
        <v>45782</v>
      </c>
      <c r="M88" s="5">
        <f>'Conti vinter 2025'!$M$7</f>
        <v>0</v>
      </c>
      <c r="N88" s="5" t="s">
        <v>761</v>
      </c>
      <c r="O88" s="5" t="s">
        <v>762</v>
      </c>
      <c r="R88" s="5">
        <v>35</v>
      </c>
      <c r="T88" s="7" t="str">
        <f>'Conti vinter 2025'!$P$10</f>
        <v/>
      </c>
      <c r="U88" s="84" t="str">
        <f>'Conti vinter 2025'!$O$10</f>
        <v/>
      </c>
      <c r="X88" s="38" t="str">
        <f>'Conti vinter 2025'!$N$10</f>
        <v/>
      </c>
      <c r="Y88" s="39" t="str">
        <f>'Conti vinter 2025'!$M$10</f>
        <v/>
      </c>
      <c r="Z88" s="5" t="s">
        <v>764</v>
      </c>
    </row>
    <row r="89" spans="1:26" ht="15.5" x14ac:dyDescent="0.35">
      <c r="A89" s="5" t="s">
        <v>757</v>
      </c>
      <c r="B89" s="5" t="s">
        <v>758</v>
      </c>
      <c r="C89" s="5" t="s">
        <v>759</v>
      </c>
      <c r="D89" s="5" t="s">
        <v>760</v>
      </c>
      <c r="E89" s="5">
        <f t="shared" si="3"/>
        <v>0</v>
      </c>
      <c r="F89" s="102" t="s">
        <v>275</v>
      </c>
      <c r="H89" s="35">
        <f>VLOOKUP(F89,'Conti vinter 2025'!$D$17:$E$316,2,FALSE)</f>
        <v>0</v>
      </c>
      <c r="I89" s="68">
        <f>'Conti vinter 2025'!$P$7</f>
        <v>45882</v>
      </c>
      <c r="J89" s="5">
        <f t="shared" si="5"/>
        <v>0</v>
      </c>
      <c r="K89" s="6">
        <f t="shared" ca="1" si="5"/>
        <v>45782</v>
      </c>
      <c r="M89" s="5">
        <f>'Conti vinter 2025'!$M$7</f>
        <v>0</v>
      </c>
      <c r="N89" s="5" t="s">
        <v>761</v>
      </c>
      <c r="O89" s="5" t="s">
        <v>762</v>
      </c>
      <c r="R89" s="5">
        <v>35</v>
      </c>
      <c r="T89" s="7" t="str">
        <f>'Conti vinter 2025'!$P$10</f>
        <v/>
      </c>
      <c r="U89" s="84" t="str">
        <f>'Conti vinter 2025'!$O$10</f>
        <v/>
      </c>
      <c r="X89" s="38" t="str">
        <f>'Conti vinter 2025'!$N$10</f>
        <v/>
      </c>
      <c r="Y89" s="39" t="str">
        <f>'Conti vinter 2025'!$M$10</f>
        <v/>
      </c>
      <c r="Z89" s="5" t="s">
        <v>764</v>
      </c>
    </row>
    <row r="90" spans="1:26" ht="15.5" x14ac:dyDescent="0.35">
      <c r="A90" s="5" t="s">
        <v>757</v>
      </c>
      <c r="B90" s="5" t="s">
        <v>758</v>
      </c>
      <c r="C90" s="5" t="s">
        <v>759</v>
      </c>
      <c r="D90" s="5" t="s">
        <v>760</v>
      </c>
      <c r="E90" s="5">
        <f t="shared" si="3"/>
        <v>0</v>
      </c>
      <c r="F90" s="102" t="s">
        <v>278</v>
      </c>
      <c r="H90" s="35">
        <f>VLOOKUP(F90,'Conti vinter 2025'!$D$17:$E$316,2,FALSE)</f>
        <v>0</v>
      </c>
      <c r="I90" s="68">
        <f>'Conti vinter 2025'!$P$7</f>
        <v>45882</v>
      </c>
      <c r="J90" s="5">
        <f t="shared" si="5"/>
        <v>0</v>
      </c>
      <c r="K90" s="6">
        <f t="shared" ca="1" si="5"/>
        <v>45782</v>
      </c>
      <c r="M90" s="5">
        <f>'Conti vinter 2025'!$M$7</f>
        <v>0</v>
      </c>
      <c r="N90" s="5" t="s">
        <v>761</v>
      </c>
      <c r="O90" s="5" t="s">
        <v>762</v>
      </c>
      <c r="R90" s="5">
        <v>35</v>
      </c>
      <c r="T90" s="7" t="str">
        <f>'Conti vinter 2025'!$P$10</f>
        <v/>
      </c>
      <c r="U90" s="84" t="str">
        <f>'Conti vinter 2025'!$O$10</f>
        <v/>
      </c>
      <c r="X90" s="38" t="str">
        <f>'Conti vinter 2025'!$N$10</f>
        <v/>
      </c>
      <c r="Y90" s="39" t="str">
        <f>'Conti vinter 2025'!$M$10</f>
        <v/>
      </c>
      <c r="Z90" s="5" t="s">
        <v>764</v>
      </c>
    </row>
    <row r="91" spans="1:26" ht="15.5" x14ac:dyDescent="0.35">
      <c r="A91" s="5" t="s">
        <v>757</v>
      </c>
      <c r="B91" s="5" t="s">
        <v>758</v>
      </c>
      <c r="C91" s="5" t="s">
        <v>759</v>
      </c>
      <c r="D91" s="5" t="s">
        <v>760</v>
      </c>
      <c r="E91" s="5">
        <f t="shared" si="3"/>
        <v>0</v>
      </c>
      <c r="F91" s="102" t="s">
        <v>281</v>
      </c>
      <c r="H91" s="35">
        <f>VLOOKUP(F91,'Conti vinter 2025'!$D$17:$E$316,2,FALSE)</f>
        <v>0</v>
      </c>
      <c r="I91" s="68">
        <f>'Conti vinter 2025'!$P$7</f>
        <v>45882</v>
      </c>
      <c r="J91" s="5">
        <f t="shared" si="5"/>
        <v>0</v>
      </c>
      <c r="K91" s="6">
        <f t="shared" ca="1" si="5"/>
        <v>45782</v>
      </c>
      <c r="M91" s="5">
        <f>'Conti vinter 2025'!$M$7</f>
        <v>0</v>
      </c>
      <c r="N91" s="5" t="s">
        <v>761</v>
      </c>
      <c r="O91" s="5" t="s">
        <v>762</v>
      </c>
      <c r="R91" s="5">
        <v>35</v>
      </c>
      <c r="T91" s="7" t="str">
        <f>'Conti vinter 2025'!$P$10</f>
        <v/>
      </c>
      <c r="U91" s="84" t="str">
        <f>'Conti vinter 2025'!$O$10</f>
        <v/>
      </c>
      <c r="X91" s="38" t="str">
        <f>'Conti vinter 2025'!$N$10</f>
        <v/>
      </c>
      <c r="Y91" s="39" t="str">
        <f>'Conti vinter 2025'!$M$10</f>
        <v/>
      </c>
      <c r="Z91" s="5" t="s">
        <v>764</v>
      </c>
    </row>
    <row r="92" spans="1:26" ht="15.5" x14ac:dyDescent="0.35">
      <c r="A92" s="5" t="s">
        <v>757</v>
      </c>
      <c r="B92" s="5" t="s">
        <v>758</v>
      </c>
      <c r="C92" s="5" t="s">
        <v>759</v>
      </c>
      <c r="D92" s="5" t="s">
        <v>760</v>
      </c>
      <c r="E92" s="5">
        <f t="shared" si="3"/>
        <v>0</v>
      </c>
      <c r="F92" s="102" t="s">
        <v>283</v>
      </c>
      <c r="H92" s="35">
        <f>VLOOKUP(F92,'Conti vinter 2025'!$D$17:$E$316,2,FALSE)</f>
        <v>0</v>
      </c>
      <c r="I92" s="68">
        <f>'Conti vinter 2025'!$P$7</f>
        <v>45882</v>
      </c>
      <c r="J92" s="5">
        <f t="shared" si="5"/>
        <v>0</v>
      </c>
      <c r="K92" s="6">
        <f t="shared" ca="1" si="5"/>
        <v>45782</v>
      </c>
      <c r="M92" s="5">
        <f>'Conti vinter 2025'!$M$7</f>
        <v>0</v>
      </c>
      <c r="N92" s="5" t="s">
        <v>761</v>
      </c>
      <c r="O92" s="5" t="s">
        <v>762</v>
      </c>
      <c r="R92" s="5">
        <v>35</v>
      </c>
      <c r="T92" s="7" t="str">
        <f>'Conti vinter 2025'!$P$10</f>
        <v/>
      </c>
      <c r="U92" s="84" t="str">
        <f>'Conti vinter 2025'!$O$10</f>
        <v/>
      </c>
      <c r="X92" s="38" t="str">
        <f>'Conti vinter 2025'!$N$10</f>
        <v/>
      </c>
      <c r="Y92" s="39" t="str">
        <f>'Conti vinter 2025'!$M$10</f>
        <v/>
      </c>
      <c r="Z92" s="5" t="s">
        <v>764</v>
      </c>
    </row>
    <row r="93" spans="1:26" ht="15.5" x14ac:dyDescent="0.35">
      <c r="A93" s="5" t="s">
        <v>757</v>
      </c>
      <c r="B93" s="5" t="s">
        <v>758</v>
      </c>
      <c r="C93" s="5" t="s">
        <v>759</v>
      </c>
      <c r="D93" s="5" t="s">
        <v>760</v>
      </c>
      <c r="E93" s="5">
        <f t="shared" si="3"/>
        <v>0</v>
      </c>
      <c r="F93" s="102" t="s">
        <v>285</v>
      </c>
      <c r="H93" s="35">
        <f>VLOOKUP(F93,'Conti vinter 2025'!$D$17:$E$316,2,FALSE)</f>
        <v>0</v>
      </c>
      <c r="I93" s="68">
        <f>'Conti vinter 2025'!$P$7</f>
        <v>45882</v>
      </c>
      <c r="J93" s="5">
        <f t="shared" si="5"/>
        <v>0</v>
      </c>
      <c r="K93" s="6">
        <f t="shared" ca="1" si="5"/>
        <v>45782</v>
      </c>
      <c r="M93" s="5">
        <f>'Conti vinter 2025'!$M$7</f>
        <v>0</v>
      </c>
      <c r="N93" s="5" t="s">
        <v>761</v>
      </c>
      <c r="O93" s="5" t="s">
        <v>762</v>
      </c>
      <c r="R93" s="5">
        <v>35</v>
      </c>
      <c r="T93" s="7" t="str">
        <f>'Conti vinter 2025'!$P$10</f>
        <v/>
      </c>
      <c r="U93" s="84" t="str">
        <f>'Conti vinter 2025'!$O$10</f>
        <v/>
      </c>
      <c r="X93" s="38" t="str">
        <f>'Conti vinter 2025'!$N$10</f>
        <v/>
      </c>
      <c r="Y93" s="39" t="str">
        <f>'Conti vinter 2025'!$M$10</f>
        <v/>
      </c>
      <c r="Z93" s="5" t="s">
        <v>764</v>
      </c>
    </row>
    <row r="94" spans="1:26" ht="15.5" x14ac:dyDescent="0.35">
      <c r="A94" s="5" t="s">
        <v>757</v>
      </c>
      <c r="B94" s="5" t="s">
        <v>758</v>
      </c>
      <c r="C94" s="5" t="s">
        <v>759</v>
      </c>
      <c r="D94" s="5" t="s">
        <v>760</v>
      </c>
      <c r="E94" s="5">
        <f t="shared" si="3"/>
        <v>0</v>
      </c>
      <c r="F94" s="102" t="s">
        <v>287</v>
      </c>
      <c r="H94" s="35">
        <f>VLOOKUP(F94,'Conti vinter 2025'!$D$17:$E$316,2,FALSE)</f>
        <v>0</v>
      </c>
      <c r="I94" s="68">
        <f>'Conti vinter 2025'!$P$7</f>
        <v>45882</v>
      </c>
      <c r="J94" s="5">
        <f t="shared" si="5"/>
        <v>0</v>
      </c>
      <c r="K94" s="6">
        <f t="shared" ca="1" si="5"/>
        <v>45782</v>
      </c>
      <c r="M94" s="5">
        <f>'Conti vinter 2025'!$M$7</f>
        <v>0</v>
      </c>
      <c r="N94" s="5" t="s">
        <v>761</v>
      </c>
      <c r="O94" s="5" t="s">
        <v>762</v>
      </c>
      <c r="R94" s="5">
        <v>35</v>
      </c>
      <c r="T94" s="7" t="str">
        <f>'Conti vinter 2025'!$P$10</f>
        <v/>
      </c>
      <c r="U94" s="84" t="str">
        <f>'Conti vinter 2025'!$O$10</f>
        <v/>
      </c>
      <c r="X94" s="38" t="str">
        <f>'Conti vinter 2025'!$N$10</f>
        <v/>
      </c>
      <c r="Y94" s="39" t="str">
        <f>'Conti vinter 2025'!$M$10</f>
        <v/>
      </c>
      <c r="Z94" s="5" t="s">
        <v>764</v>
      </c>
    </row>
    <row r="95" spans="1:26" ht="15.5" x14ac:dyDescent="0.35">
      <c r="A95" s="5" t="s">
        <v>757</v>
      </c>
      <c r="B95" s="5" t="s">
        <v>758</v>
      </c>
      <c r="C95" s="5" t="s">
        <v>759</v>
      </c>
      <c r="D95" s="5" t="s">
        <v>760</v>
      </c>
      <c r="E95" s="5">
        <f t="shared" si="3"/>
        <v>0</v>
      </c>
      <c r="F95" s="102" t="s">
        <v>289</v>
      </c>
      <c r="H95" s="35">
        <f>VLOOKUP(F95,'Conti vinter 2025'!$D$17:$E$316,2,FALSE)</f>
        <v>0</v>
      </c>
      <c r="I95" s="68">
        <f>'Conti vinter 2025'!$P$7</f>
        <v>45882</v>
      </c>
      <c r="J95" s="5">
        <f t="shared" si="5"/>
        <v>0</v>
      </c>
      <c r="K95" s="6">
        <f t="shared" ca="1" si="5"/>
        <v>45782</v>
      </c>
      <c r="M95" s="5">
        <f>'Conti vinter 2025'!$M$7</f>
        <v>0</v>
      </c>
      <c r="N95" s="5" t="s">
        <v>761</v>
      </c>
      <c r="O95" s="5" t="s">
        <v>762</v>
      </c>
      <c r="R95" s="5">
        <v>35</v>
      </c>
      <c r="T95" s="7" t="str">
        <f>'Conti vinter 2025'!$P$10</f>
        <v/>
      </c>
      <c r="U95" s="84" t="str">
        <f>'Conti vinter 2025'!$O$10</f>
        <v/>
      </c>
      <c r="X95" s="38" t="str">
        <f>'Conti vinter 2025'!$N$10</f>
        <v/>
      </c>
      <c r="Y95" s="39" t="str">
        <f>'Conti vinter 2025'!$M$10</f>
        <v/>
      </c>
      <c r="Z95" s="5" t="s">
        <v>764</v>
      </c>
    </row>
    <row r="96" spans="1:26" ht="15.5" x14ac:dyDescent="0.35">
      <c r="A96" s="5" t="s">
        <v>757</v>
      </c>
      <c r="B96" s="5" t="s">
        <v>758</v>
      </c>
      <c r="C96" s="5" t="s">
        <v>759</v>
      </c>
      <c r="D96" s="5" t="s">
        <v>760</v>
      </c>
      <c r="E96" s="5">
        <f t="shared" si="3"/>
        <v>0</v>
      </c>
      <c r="F96" s="102" t="s">
        <v>291</v>
      </c>
      <c r="H96" s="35">
        <f>VLOOKUP(F96,'Conti vinter 2025'!$D$17:$E$316,2,FALSE)</f>
        <v>0</v>
      </c>
      <c r="I96" s="68">
        <f>'Conti vinter 2025'!$P$7</f>
        <v>45882</v>
      </c>
      <c r="J96" s="5">
        <f t="shared" si="5"/>
        <v>0</v>
      </c>
      <c r="K96" s="6">
        <f t="shared" ca="1" si="5"/>
        <v>45782</v>
      </c>
      <c r="M96" s="5">
        <f>'Conti vinter 2025'!$M$7</f>
        <v>0</v>
      </c>
      <c r="N96" s="5" t="s">
        <v>761</v>
      </c>
      <c r="O96" s="5" t="s">
        <v>762</v>
      </c>
      <c r="R96" s="5">
        <v>35</v>
      </c>
      <c r="T96" s="7" t="str">
        <f>'Conti vinter 2025'!$P$10</f>
        <v/>
      </c>
      <c r="U96" s="84" t="str">
        <f>'Conti vinter 2025'!$O$10</f>
        <v/>
      </c>
      <c r="X96" s="38" t="str">
        <f>'Conti vinter 2025'!$N$10</f>
        <v/>
      </c>
      <c r="Y96" s="39" t="str">
        <f>'Conti vinter 2025'!$M$10</f>
        <v/>
      </c>
      <c r="Z96" s="5" t="s">
        <v>764</v>
      </c>
    </row>
    <row r="97" spans="1:26" ht="15.5" x14ac:dyDescent="0.35">
      <c r="A97" s="5" t="s">
        <v>757</v>
      </c>
      <c r="B97" s="5" t="s">
        <v>758</v>
      </c>
      <c r="C97" s="5" t="s">
        <v>759</v>
      </c>
      <c r="D97" s="5" t="s">
        <v>760</v>
      </c>
      <c r="E97" s="5">
        <f t="shared" si="3"/>
        <v>0</v>
      </c>
      <c r="F97" s="102" t="s">
        <v>293</v>
      </c>
      <c r="H97" s="35">
        <f>VLOOKUP(F97,'Conti vinter 2025'!$D$17:$E$316,2,FALSE)</f>
        <v>0</v>
      </c>
      <c r="I97" s="68">
        <f>'Conti vinter 2025'!$P$7</f>
        <v>45882</v>
      </c>
      <c r="J97" s="5">
        <f t="shared" si="5"/>
        <v>0</v>
      </c>
      <c r="K97" s="6">
        <f t="shared" ca="1" si="5"/>
        <v>45782</v>
      </c>
      <c r="M97" s="5">
        <f>'Conti vinter 2025'!$M$7</f>
        <v>0</v>
      </c>
      <c r="N97" s="5" t="s">
        <v>761</v>
      </c>
      <c r="O97" s="5" t="s">
        <v>762</v>
      </c>
      <c r="R97" s="5">
        <v>35</v>
      </c>
      <c r="T97" s="7" t="str">
        <f>'Conti vinter 2025'!$P$10</f>
        <v/>
      </c>
      <c r="U97" s="84" t="str">
        <f>'Conti vinter 2025'!$O$10</f>
        <v/>
      </c>
      <c r="X97" s="38" t="str">
        <f>'Conti vinter 2025'!$N$10</f>
        <v/>
      </c>
      <c r="Y97" s="39" t="str">
        <f>'Conti vinter 2025'!$M$10</f>
        <v/>
      </c>
      <c r="Z97" s="5" t="s">
        <v>764</v>
      </c>
    </row>
    <row r="98" spans="1:26" ht="15.5" x14ac:dyDescent="0.35">
      <c r="A98" s="5" t="s">
        <v>757</v>
      </c>
      <c r="B98" s="5" t="s">
        <v>758</v>
      </c>
      <c r="C98" s="5" t="s">
        <v>759</v>
      </c>
      <c r="D98" s="5" t="s">
        <v>760</v>
      </c>
      <c r="E98" s="5">
        <f t="shared" si="3"/>
        <v>0</v>
      </c>
      <c r="F98" s="102" t="s">
        <v>294</v>
      </c>
      <c r="H98" s="35">
        <f>VLOOKUP(F98,'Conti vinter 2025'!$D$17:$E$316,2,FALSE)</f>
        <v>0</v>
      </c>
      <c r="I98" s="68">
        <f>'Conti vinter 2025'!$P$7</f>
        <v>45882</v>
      </c>
      <c r="J98" s="5">
        <f t="shared" si="5"/>
        <v>0</v>
      </c>
      <c r="K98" s="6">
        <f t="shared" ca="1" si="5"/>
        <v>45782</v>
      </c>
      <c r="M98" s="5">
        <f>'Conti vinter 2025'!$M$7</f>
        <v>0</v>
      </c>
      <c r="N98" s="5" t="s">
        <v>761</v>
      </c>
      <c r="O98" s="5" t="s">
        <v>762</v>
      </c>
      <c r="R98" s="5">
        <v>35</v>
      </c>
      <c r="T98" s="7" t="str">
        <f>'Conti vinter 2025'!$P$10</f>
        <v/>
      </c>
      <c r="U98" s="84" t="str">
        <f>'Conti vinter 2025'!$O$10</f>
        <v/>
      </c>
      <c r="X98" s="38" t="str">
        <f>'Conti vinter 2025'!$N$10</f>
        <v/>
      </c>
      <c r="Y98" s="39" t="str">
        <f>'Conti vinter 2025'!$M$10</f>
        <v/>
      </c>
      <c r="Z98" s="5" t="s">
        <v>764</v>
      </c>
    </row>
    <row r="99" spans="1:26" ht="15.5" x14ac:dyDescent="0.35">
      <c r="A99" s="5" t="s">
        <v>757</v>
      </c>
      <c r="B99" s="5" t="s">
        <v>758</v>
      </c>
      <c r="C99" s="5" t="s">
        <v>759</v>
      </c>
      <c r="D99" s="5" t="s">
        <v>760</v>
      </c>
      <c r="E99" s="5">
        <f t="shared" si="3"/>
        <v>0</v>
      </c>
      <c r="F99" s="102" t="s">
        <v>296</v>
      </c>
      <c r="H99" s="35">
        <f>VLOOKUP(F99,'Conti vinter 2025'!$D$17:$E$316,2,FALSE)</f>
        <v>0</v>
      </c>
      <c r="I99" s="68">
        <f>'Conti vinter 2025'!$P$7</f>
        <v>45882</v>
      </c>
      <c r="J99" s="5">
        <f t="shared" si="5"/>
        <v>0</v>
      </c>
      <c r="K99" s="6">
        <f t="shared" ca="1" si="5"/>
        <v>45782</v>
      </c>
      <c r="M99" s="5">
        <f>'Conti vinter 2025'!$M$7</f>
        <v>0</v>
      </c>
      <c r="N99" s="5" t="s">
        <v>761</v>
      </c>
      <c r="O99" s="5" t="s">
        <v>762</v>
      </c>
      <c r="R99" s="5">
        <v>35</v>
      </c>
      <c r="T99" s="7" t="str">
        <f>'Conti vinter 2025'!$P$10</f>
        <v/>
      </c>
      <c r="U99" s="84" t="str">
        <f>'Conti vinter 2025'!$O$10</f>
        <v/>
      </c>
      <c r="X99" s="38" t="str">
        <f>'Conti vinter 2025'!$N$10</f>
        <v/>
      </c>
      <c r="Y99" s="39" t="str">
        <f>'Conti vinter 2025'!$M$10</f>
        <v/>
      </c>
      <c r="Z99" s="5" t="s">
        <v>764</v>
      </c>
    </row>
    <row r="100" spans="1:26" ht="15.5" x14ac:dyDescent="0.35">
      <c r="A100" s="5" t="s">
        <v>757</v>
      </c>
      <c r="B100" s="5" t="s">
        <v>758</v>
      </c>
      <c r="C100" s="5" t="s">
        <v>759</v>
      </c>
      <c r="D100" s="5" t="s">
        <v>760</v>
      </c>
      <c r="E100" s="5">
        <f t="shared" si="3"/>
        <v>0</v>
      </c>
      <c r="F100" s="102" t="s">
        <v>298</v>
      </c>
      <c r="H100" s="35">
        <f>VLOOKUP(F100,'Conti vinter 2025'!$D$17:$E$316,2,FALSE)</f>
        <v>0</v>
      </c>
      <c r="I100" s="68">
        <f>'Conti vinter 2025'!$P$7</f>
        <v>45882</v>
      </c>
      <c r="J100" s="5">
        <f t="shared" ref="J100:K115" si="6">J99</f>
        <v>0</v>
      </c>
      <c r="K100" s="6">
        <f t="shared" ca="1" si="6"/>
        <v>45782</v>
      </c>
      <c r="M100" s="5">
        <f>'Conti vinter 2025'!$M$7</f>
        <v>0</v>
      </c>
      <c r="N100" s="5" t="s">
        <v>761</v>
      </c>
      <c r="O100" s="5" t="s">
        <v>762</v>
      </c>
      <c r="R100" s="5">
        <v>35</v>
      </c>
      <c r="T100" s="7" t="str">
        <f>'Conti vinter 2025'!$P$10</f>
        <v/>
      </c>
      <c r="U100" s="84" t="str">
        <f>'Conti vinter 2025'!$O$10</f>
        <v/>
      </c>
      <c r="X100" s="38" t="str">
        <f>'Conti vinter 2025'!$N$10</f>
        <v/>
      </c>
      <c r="Y100" s="39" t="str">
        <f>'Conti vinter 2025'!$M$10</f>
        <v/>
      </c>
      <c r="Z100" s="5" t="s">
        <v>764</v>
      </c>
    </row>
    <row r="101" spans="1:26" ht="15.5" x14ac:dyDescent="0.35">
      <c r="A101" s="5" t="s">
        <v>757</v>
      </c>
      <c r="B101" s="5" t="s">
        <v>758</v>
      </c>
      <c r="C101" s="5" t="s">
        <v>759</v>
      </c>
      <c r="D101" s="5" t="s">
        <v>760</v>
      </c>
      <c r="E101" s="5">
        <f t="shared" si="3"/>
        <v>0</v>
      </c>
      <c r="F101" s="102" t="s">
        <v>300</v>
      </c>
      <c r="H101" s="35">
        <f>VLOOKUP(F101,'Conti vinter 2025'!$D$17:$E$316,2,FALSE)</f>
        <v>0</v>
      </c>
      <c r="I101" s="68">
        <f>'Conti vinter 2025'!$P$7</f>
        <v>45882</v>
      </c>
      <c r="J101" s="5">
        <f t="shared" si="6"/>
        <v>0</v>
      </c>
      <c r="K101" s="6">
        <f t="shared" ca="1" si="6"/>
        <v>45782</v>
      </c>
      <c r="M101" s="5">
        <f>'Conti vinter 2025'!$M$7</f>
        <v>0</v>
      </c>
      <c r="N101" s="5" t="s">
        <v>761</v>
      </c>
      <c r="O101" s="5" t="s">
        <v>762</v>
      </c>
      <c r="R101" s="5">
        <v>35</v>
      </c>
      <c r="T101" s="7" t="str">
        <f>'Conti vinter 2025'!$P$10</f>
        <v/>
      </c>
      <c r="U101" s="84" t="str">
        <f>'Conti vinter 2025'!$O$10</f>
        <v/>
      </c>
      <c r="X101" s="38" t="str">
        <f>'Conti vinter 2025'!$N$10</f>
        <v/>
      </c>
      <c r="Y101" s="39" t="str">
        <f>'Conti vinter 2025'!$M$10</f>
        <v/>
      </c>
      <c r="Z101" s="5" t="s">
        <v>764</v>
      </c>
    </row>
    <row r="102" spans="1:26" ht="15.5" x14ac:dyDescent="0.35">
      <c r="A102" s="5" t="s">
        <v>757</v>
      </c>
      <c r="B102" s="5" t="s">
        <v>758</v>
      </c>
      <c r="C102" s="5" t="s">
        <v>759</v>
      </c>
      <c r="D102" s="5" t="s">
        <v>760</v>
      </c>
      <c r="E102" s="5">
        <f t="shared" si="3"/>
        <v>0</v>
      </c>
      <c r="F102" s="102" t="s">
        <v>302</v>
      </c>
      <c r="H102" s="35">
        <f>VLOOKUP(F102,'Conti vinter 2025'!$D$17:$E$316,2,FALSE)</f>
        <v>0</v>
      </c>
      <c r="I102" s="68">
        <f>'Conti vinter 2025'!$P$7</f>
        <v>45882</v>
      </c>
      <c r="J102" s="5">
        <f t="shared" si="6"/>
        <v>0</v>
      </c>
      <c r="K102" s="6">
        <f t="shared" ca="1" si="6"/>
        <v>45782</v>
      </c>
      <c r="M102" s="5">
        <f>'Conti vinter 2025'!$M$7</f>
        <v>0</v>
      </c>
      <c r="N102" s="5" t="s">
        <v>761</v>
      </c>
      <c r="O102" s="5" t="s">
        <v>762</v>
      </c>
      <c r="R102" s="5">
        <v>35</v>
      </c>
      <c r="T102" s="7" t="str">
        <f>'Conti vinter 2025'!$P$10</f>
        <v/>
      </c>
      <c r="U102" s="84" t="str">
        <f>'Conti vinter 2025'!$O$10</f>
        <v/>
      </c>
      <c r="X102" s="38" t="str">
        <f>'Conti vinter 2025'!$N$10</f>
        <v/>
      </c>
      <c r="Y102" s="39" t="str">
        <f>'Conti vinter 2025'!$M$10</f>
        <v/>
      </c>
      <c r="Z102" s="5" t="s">
        <v>764</v>
      </c>
    </row>
    <row r="103" spans="1:26" ht="15.5" x14ac:dyDescent="0.35">
      <c r="A103" s="5" t="s">
        <v>757</v>
      </c>
      <c r="B103" s="5" t="s">
        <v>758</v>
      </c>
      <c r="C103" s="5" t="s">
        <v>759</v>
      </c>
      <c r="D103" s="5" t="s">
        <v>760</v>
      </c>
      <c r="E103" s="5">
        <f t="shared" si="3"/>
        <v>0</v>
      </c>
      <c r="F103" s="102" t="s">
        <v>304</v>
      </c>
      <c r="H103" s="35">
        <f>VLOOKUP(F103,'Conti vinter 2025'!$D$17:$E$316,2,FALSE)</f>
        <v>0</v>
      </c>
      <c r="I103" s="68">
        <f>'Conti vinter 2025'!$P$7</f>
        <v>45882</v>
      </c>
      <c r="J103" s="5">
        <f t="shared" si="6"/>
        <v>0</v>
      </c>
      <c r="K103" s="6">
        <f t="shared" ca="1" si="6"/>
        <v>45782</v>
      </c>
      <c r="M103" s="5">
        <f>'Conti vinter 2025'!$M$7</f>
        <v>0</v>
      </c>
      <c r="N103" s="5" t="s">
        <v>761</v>
      </c>
      <c r="O103" s="5" t="s">
        <v>762</v>
      </c>
      <c r="R103" s="5">
        <v>35</v>
      </c>
      <c r="T103" s="7" t="str">
        <f>'Conti vinter 2025'!$P$10</f>
        <v/>
      </c>
      <c r="U103" s="84" t="str">
        <f>'Conti vinter 2025'!$O$10</f>
        <v/>
      </c>
      <c r="X103" s="38" t="str">
        <f>'Conti vinter 2025'!$N$10</f>
        <v/>
      </c>
      <c r="Y103" s="39" t="str">
        <f>'Conti vinter 2025'!$M$10</f>
        <v/>
      </c>
      <c r="Z103" s="5" t="s">
        <v>764</v>
      </c>
    </row>
    <row r="104" spans="1:26" ht="15.5" x14ac:dyDescent="0.35">
      <c r="A104" s="5" t="s">
        <v>757</v>
      </c>
      <c r="B104" s="5" t="s">
        <v>758</v>
      </c>
      <c r="C104" s="5" t="s">
        <v>759</v>
      </c>
      <c r="D104" s="5" t="s">
        <v>760</v>
      </c>
      <c r="E104" s="5">
        <f t="shared" si="3"/>
        <v>0</v>
      </c>
      <c r="F104" s="102" t="s">
        <v>306</v>
      </c>
      <c r="H104" s="35">
        <f>VLOOKUP(F104,'Conti vinter 2025'!$D$17:$E$316,2,FALSE)</f>
        <v>0</v>
      </c>
      <c r="I104" s="68">
        <f>'Conti vinter 2025'!$P$7</f>
        <v>45882</v>
      </c>
      <c r="J104" s="5">
        <f t="shared" si="6"/>
        <v>0</v>
      </c>
      <c r="K104" s="6">
        <f t="shared" ca="1" si="6"/>
        <v>45782</v>
      </c>
      <c r="M104" s="5">
        <f>'Conti vinter 2025'!$M$7</f>
        <v>0</v>
      </c>
      <c r="N104" s="5" t="s">
        <v>761</v>
      </c>
      <c r="O104" s="5" t="s">
        <v>762</v>
      </c>
      <c r="R104" s="5">
        <v>35</v>
      </c>
      <c r="T104" s="7" t="str">
        <f>'Conti vinter 2025'!$P$10</f>
        <v/>
      </c>
      <c r="U104" s="84" t="str">
        <f>'Conti vinter 2025'!$O$10</f>
        <v/>
      </c>
      <c r="X104" s="38" t="str">
        <f>'Conti vinter 2025'!$N$10</f>
        <v/>
      </c>
      <c r="Y104" s="39" t="str">
        <f>'Conti vinter 2025'!$M$10</f>
        <v/>
      </c>
      <c r="Z104" s="5" t="s">
        <v>764</v>
      </c>
    </row>
    <row r="105" spans="1:26" ht="15.5" x14ac:dyDescent="0.35">
      <c r="A105" s="5" t="s">
        <v>757</v>
      </c>
      <c r="B105" s="5" t="s">
        <v>758</v>
      </c>
      <c r="C105" s="5" t="s">
        <v>759</v>
      </c>
      <c r="D105" s="5" t="s">
        <v>760</v>
      </c>
      <c r="E105" s="5">
        <f t="shared" si="3"/>
        <v>0</v>
      </c>
      <c r="F105" s="102" t="s">
        <v>307</v>
      </c>
      <c r="H105" s="35">
        <f>VLOOKUP(F105,'Conti vinter 2025'!$D$17:$E$316,2,FALSE)</f>
        <v>0</v>
      </c>
      <c r="I105" s="68">
        <f>'Conti vinter 2025'!$P$7</f>
        <v>45882</v>
      </c>
      <c r="J105" s="5">
        <f t="shared" si="6"/>
        <v>0</v>
      </c>
      <c r="K105" s="6">
        <f t="shared" ca="1" si="6"/>
        <v>45782</v>
      </c>
      <c r="M105" s="5">
        <f>'Conti vinter 2025'!$M$7</f>
        <v>0</v>
      </c>
      <c r="N105" s="5" t="s">
        <v>761</v>
      </c>
      <c r="O105" s="5" t="s">
        <v>762</v>
      </c>
      <c r="R105" s="5">
        <v>35</v>
      </c>
      <c r="T105" s="7" t="str">
        <f>'Conti vinter 2025'!$P$10</f>
        <v/>
      </c>
      <c r="U105" s="84" t="str">
        <f>'Conti vinter 2025'!$O$10</f>
        <v/>
      </c>
      <c r="X105" s="38" t="str">
        <f>'Conti vinter 2025'!$N$10</f>
        <v/>
      </c>
      <c r="Y105" s="39" t="str">
        <f>'Conti vinter 2025'!$M$10</f>
        <v/>
      </c>
      <c r="Z105" s="5" t="s">
        <v>764</v>
      </c>
    </row>
    <row r="106" spans="1:26" ht="15.5" x14ac:dyDescent="0.35">
      <c r="A106" s="5" t="s">
        <v>757</v>
      </c>
      <c r="B106" s="5" t="s">
        <v>758</v>
      </c>
      <c r="C106" s="5" t="s">
        <v>759</v>
      </c>
      <c r="D106" s="5" t="s">
        <v>760</v>
      </c>
      <c r="E106" s="5">
        <f t="shared" si="3"/>
        <v>0</v>
      </c>
      <c r="F106" s="102" t="s">
        <v>309</v>
      </c>
      <c r="H106" s="35">
        <f>VLOOKUP(F106,'Conti vinter 2025'!$D$17:$E$316,2,FALSE)</f>
        <v>0</v>
      </c>
      <c r="I106" s="68">
        <f>'Conti vinter 2025'!$P$7</f>
        <v>45882</v>
      </c>
      <c r="J106" s="5">
        <f t="shared" si="6"/>
        <v>0</v>
      </c>
      <c r="K106" s="6">
        <f t="shared" ca="1" si="6"/>
        <v>45782</v>
      </c>
      <c r="M106" s="5">
        <f>'Conti vinter 2025'!$M$7</f>
        <v>0</v>
      </c>
      <c r="N106" s="5" t="s">
        <v>761</v>
      </c>
      <c r="O106" s="5" t="s">
        <v>762</v>
      </c>
      <c r="R106" s="5">
        <v>35</v>
      </c>
      <c r="T106" s="7" t="str">
        <f>'Conti vinter 2025'!$P$10</f>
        <v/>
      </c>
      <c r="U106" s="84" t="str">
        <f>'Conti vinter 2025'!$O$10</f>
        <v/>
      </c>
      <c r="X106" s="38" t="str">
        <f>'Conti vinter 2025'!$N$10</f>
        <v/>
      </c>
      <c r="Y106" s="39" t="str">
        <f>'Conti vinter 2025'!$M$10</f>
        <v/>
      </c>
      <c r="Z106" s="5" t="s">
        <v>764</v>
      </c>
    </row>
    <row r="107" spans="1:26" ht="15.5" x14ac:dyDescent="0.35">
      <c r="A107" s="5" t="s">
        <v>757</v>
      </c>
      <c r="B107" s="5" t="s">
        <v>758</v>
      </c>
      <c r="C107" s="5" t="s">
        <v>759</v>
      </c>
      <c r="D107" s="5" t="s">
        <v>760</v>
      </c>
      <c r="E107" s="5">
        <f t="shared" si="3"/>
        <v>0</v>
      </c>
      <c r="F107" s="102" t="s">
        <v>311</v>
      </c>
      <c r="H107" s="35">
        <f>VLOOKUP(F107,'Conti vinter 2025'!$D$17:$E$316,2,FALSE)</f>
        <v>0</v>
      </c>
      <c r="I107" s="68">
        <f>'Conti vinter 2025'!$P$7</f>
        <v>45882</v>
      </c>
      <c r="J107" s="5">
        <f t="shared" si="6"/>
        <v>0</v>
      </c>
      <c r="K107" s="6">
        <f t="shared" ca="1" si="6"/>
        <v>45782</v>
      </c>
      <c r="M107" s="5">
        <f>'Conti vinter 2025'!$M$7</f>
        <v>0</v>
      </c>
      <c r="N107" s="5" t="s">
        <v>761</v>
      </c>
      <c r="O107" s="5" t="s">
        <v>762</v>
      </c>
      <c r="R107" s="5">
        <v>35</v>
      </c>
      <c r="T107" s="7" t="str">
        <f>'Conti vinter 2025'!$P$10</f>
        <v/>
      </c>
      <c r="U107" s="84" t="str">
        <f>'Conti vinter 2025'!$O$10</f>
        <v/>
      </c>
      <c r="X107" s="38" t="str">
        <f>'Conti vinter 2025'!$N$10</f>
        <v/>
      </c>
      <c r="Y107" s="39" t="str">
        <f>'Conti vinter 2025'!$M$10</f>
        <v/>
      </c>
      <c r="Z107" s="5" t="s">
        <v>764</v>
      </c>
    </row>
    <row r="108" spans="1:26" ht="15.5" x14ac:dyDescent="0.35">
      <c r="A108" s="5" t="s">
        <v>757</v>
      </c>
      <c r="B108" s="5" t="s">
        <v>758</v>
      </c>
      <c r="C108" s="5" t="s">
        <v>759</v>
      </c>
      <c r="D108" s="5" t="s">
        <v>760</v>
      </c>
      <c r="E108" s="5">
        <f t="shared" si="3"/>
        <v>0</v>
      </c>
      <c r="F108" s="102" t="s">
        <v>313</v>
      </c>
      <c r="H108" s="35">
        <f>VLOOKUP(F108,'Conti vinter 2025'!$D$17:$E$316,2,FALSE)</f>
        <v>0</v>
      </c>
      <c r="I108" s="68">
        <f>'Conti vinter 2025'!$P$7</f>
        <v>45882</v>
      </c>
      <c r="J108" s="5">
        <f t="shared" si="6"/>
        <v>0</v>
      </c>
      <c r="K108" s="6">
        <f t="shared" ca="1" si="6"/>
        <v>45782</v>
      </c>
      <c r="M108" s="5">
        <f>'Conti vinter 2025'!$M$7</f>
        <v>0</v>
      </c>
      <c r="N108" s="5" t="s">
        <v>761</v>
      </c>
      <c r="O108" s="5" t="s">
        <v>762</v>
      </c>
      <c r="R108" s="5">
        <v>35</v>
      </c>
      <c r="T108" s="7" t="str">
        <f>'Conti vinter 2025'!$P$10</f>
        <v/>
      </c>
      <c r="U108" s="84" t="str">
        <f>'Conti vinter 2025'!$O$10</f>
        <v/>
      </c>
      <c r="X108" s="38" t="str">
        <f>'Conti vinter 2025'!$N$10</f>
        <v/>
      </c>
      <c r="Y108" s="39" t="str">
        <f>'Conti vinter 2025'!$M$10</f>
        <v/>
      </c>
      <c r="Z108" s="5" t="s">
        <v>764</v>
      </c>
    </row>
    <row r="109" spans="1:26" ht="15.5" x14ac:dyDescent="0.35">
      <c r="A109" s="5" t="s">
        <v>757</v>
      </c>
      <c r="B109" s="5" t="s">
        <v>758</v>
      </c>
      <c r="C109" s="5" t="s">
        <v>759</v>
      </c>
      <c r="D109" s="5" t="s">
        <v>760</v>
      </c>
      <c r="E109" s="5">
        <f t="shared" si="3"/>
        <v>0</v>
      </c>
      <c r="F109" s="102" t="s">
        <v>315</v>
      </c>
      <c r="H109" s="35">
        <f>VLOOKUP(F109,'Conti vinter 2025'!$D$17:$E$316,2,FALSE)</f>
        <v>0</v>
      </c>
      <c r="I109" s="68">
        <f>'Conti vinter 2025'!$P$7</f>
        <v>45882</v>
      </c>
      <c r="J109" s="5">
        <f t="shared" si="6"/>
        <v>0</v>
      </c>
      <c r="K109" s="6">
        <f t="shared" ca="1" si="6"/>
        <v>45782</v>
      </c>
      <c r="M109" s="5">
        <f>'Conti vinter 2025'!$M$7</f>
        <v>0</v>
      </c>
      <c r="N109" s="5" t="s">
        <v>761</v>
      </c>
      <c r="O109" s="5" t="s">
        <v>762</v>
      </c>
      <c r="R109" s="5">
        <v>35</v>
      </c>
      <c r="T109" s="7" t="str">
        <f>'Conti vinter 2025'!$P$10</f>
        <v/>
      </c>
      <c r="U109" s="84" t="str">
        <f>'Conti vinter 2025'!$O$10</f>
        <v/>
      </c>
      <c r="X109" s="38" t="str">
        <f>'Conti vinter 2025'!$N$10</f>
        <v/>
      </c>
      <c r="Y109" s="39" t="str">
        <f>'Conti vinter 2025'!$M$10</f>
        <v/>
      </c>
      <c r="Z109" s="5" t="s">
        <v>764</v>
      </c>
    </row>
    <row r="110" spans="1:26" ht="15.5" x14ac:dyDescent="0.35">
      <c r="A110" s="5" t="s">
        <v>757</v>
      </c>
      <c r="B110" s="5" t="s">
        <v>758</v>
      </c>
      <c r="C110" s="5" t="s">
        <v>759</v>
      </c>
      <c r="D110" s="5" t="s">
        <v>760</v>
      </c>
      <c r="E110" s="5">
        <f t="shared" si="3"/>
        <v>0</v>
      </c>
      <c r="F110" s="102" t="s">
        <v>317</v>
      </c>
      <c r="H110" s="35">
        <f>VLOOKUP(F110,'Conti vinter 2025'!$D$17:$E$316,2,FALSE)</f>
        <v>0</v>
      </c>
      <c r="I110" s="68">
        <f>'Conti vinter 2025'!$P$7</f>
        <v>45882</v>
      </c>
      <c r="J110" s="5">
        <f t="shared" si="6"/>
        <v>0</v>
      </c>
      <c r="K110" s="6">
        <f t="shared" ca="1" si="6"/>
        <v>45782</v>
      </c>
      <c r="M110" s="5">
        <f>'Conti vinter 2025'!$M$7</f>
        <v>0</v>
      </c>
      <c r="N110" s="5" t="s">
        <v>761</v>
      </c>
      <c r="O110" s="5" t="s">
        <v>762</v>
      </c>
      <c r="R110" s="5">
        <v>35</v>
      </c>
      <c r="T110" s="7" t="str">
        <f>'Conti vinter 2025'!$P$10</f>
        <v/>
      </c>
      <c r="U110" s="84" t="str">
        <f>'Conti vinter 2025'!$O$10</f>
        <v/>
      </c>
      <c r="X110" s="38" t="str">
        <f>'Conti vinter 2025'!$N$10</f>
        <v/>
      </c>
      <c r="Y110" s="39" t="str">
        <f>'Conti vinter 2025'!$M$10</f>
        <v/>
      </c>
      <c r="Z110" s="5" t="s">
        <v>764</v>
      </c>
    </row>
    <row r="111" spans="1:26" ht="15.5" x14ac:dyDescent="0.35">
      <c r="A111" s="5" t="s">
        <v>757</v>
      </c>
      <c r="B111" s="5" t="s">
        <v>758</v>
      </c>
      <c r="C111" s="5" t="s">
        <v>759</v>
      </c>
      <c r="D111" s="5" t="s">
        <v>760</v>
      </c>
      <c r="E111" s="5">
        <f t="shared" si="3"/>
        <v>0</v>
      </c>
      <c r="F111" s="102" t="s">
        <v>319</v>
      </c>
      <c r="H111" s="35">
        <f>VLOOKUP(F111,'Conti vinter 2025'!$D$17:$E$316,2,FALSE)</f>
        <v>0</v>
      </c>
      <c r="I111" s="68">
        <f>'Conti vinter 2025'!$P$7</f>
        <v>45882</v>
      </c>
      <c r="J111" s="5">
        <f t="shared" si="6"/>
        <v>0</v>
      </c>
      <c r="K111" s="6">
        <f t="shared" ca="1" si="6"/>
        <v>45782</v>
      </c>
      <c r="M111" s="5">
        <f>'Conti vinter 2025'!$M$7</f>
        <v>0</v>
      </c>
      <c r="N111" s="5" t="s">
        <v>761</v>
      </c>
      <c r="O111" s="5" t="s">
        <v>762</v>
      </c>
      <c r="R111" s="5">
        <v>35</v>
      </c>
      <c r="T111" s="7" t="str">
        <f>'Conti vinter 2025'!$P$10</f>
        <v/>
      </c>
      <c r="U111" s="84" t="str">
        <f>'Conti vinter 2025'!$O$10</f>
        <v/>
      </c>
      <c r="X111" s="38" t="str">
        <f>'Conti vinter 2025'!$N$10</f>
        <v/>
      </c>
      <c r="Y111" s="39" t="str">
        <f>'Conti vinter 2025'!$M$10</f>
        <v/>
      </c>
      <c r="Z111" s="5" t="s">
        <v>764</v>
      </c>
    </row>
    <row r="112" spans="1:26" ht="15.5" x14ac:dyDescent="0.35">
      <c r="A112" s="5" t="s">
        <v>757</v>
      </c>
      <c r="B112" s="5" t="s">
        <v>758</v>
      </c>
      <c r="C112" s="5" t="s">
        <v>759</v>
      </c>
      <c r="D112" s="5" t="s">
        <v>760</v>
      </c>
      <c r="E112" s="5">
        <f t="shared" si="3"/>
        <v>0</v>
      </c>
      <c r="F112" s="102" t="s">
        <v>321</v>
      </c>
      <c r="H112" s="35">
        <f>VLOOKUP(F112,'Conti vinter 2025'!$D$17:$E$316,2,FALSE)</f>
        <v>0</v>
      </c>
      <c r="I112" s="68">
        <f>'Conti vinter 2025'!$P$7</f>
        <v>45882</v>
      </c>
      <c r="J112" s="5">
        <f t="shared" si="6"/>
        <v>0</v>
      </c>
      <c r="K112" s="6">
        <f t="shared" ca="1" si="6"/>
        <v>45782</v>
      </c>
      <c r="M112" s="5">
        <f>'Conti vinter 2025'!$M$7</f>
        <v>0</v>
      </c>
      <c r="N112" s="5" t="s">
        <v>761</v>
      </c>
      <c r="O112" s="5" t="s">
        <v>762</v>
      </c>
      <c r="R112" s="5">
        <v>35</v>
      </c>
      <c r="T112" s="7" t="str">
        <f>'Conti vinter 2025'!$P$10</f>
        <v/>
      </c>
      <c r="U112" s="84" t="str">
        <f>'Conti vinter 2025'!$O$10</f>
        <v/>
      </c>
      <c r="X112" s="38" t="str">
        <f>'Conti vinter 2025'!$N$10</f>
        <v/>
      </c>
      <c r="Y112" s="39" t="str">
        <f>'Conti vinter 2025'!$M$10</f>
        <v/>
      </c>
      <c r="Z112" s="5" t="s">
        <v>764</v>
      </c>
    </row>
    <row r="113" spans="1:26" ht="15.5" x14ac:dyDescent="0.35">
      <c r="A113" s="5" t="s">
        <v>757</v>
      </c>
      <c r="B113" s="5" t="s">
        <v>758</v>
      </c>
      <c r="C113" s="5" t="s">
        <v>759</v>
      </c>
      <c r="D113" s="5" t="s">
        <v>760</v>
      </c>
      <c r="E113" s="5">
        <f t="shared" si="3"/>
        <v>0</v>
      </c>
      <c r="F113" s="102" t="s">
        <v>322</v>
      </c>
      <c r="H113" s="35">
        <f>VLOOKUP(F113,'Conti vinter 2025'!$D$17:$E$316,2,FALSE)</f>
        <v>0</v>
      </c>
      <c r="I113" s="68">
        <f>'Conti vinter 2025'!$P$7</f>
        <v>45882</v>
      </c>
      <c r="J113" s="5">
        <f t="shared" si="6"/>
        <v>0</v>
      </c>
      <c r="K113" s="6">
        <f t="shared" ca="1" si="6"/>
        <v>45782</v>
      </c>
      <c r="M113" s="5">
        <f>'Conti vinter 2025'!$M$7</f>
        <v>0</v>
      </c>
      <c r="N113" s="5" t="s">
        <v>761</v>
      </c>
      <c r="O113" s="5" t="s">
        <v>762</v>
      </c>
      <c r="R113" s="5">
        <v>35</v>
      </c>
      <c r="T113" s="7" t="str">
        <f>'Conti vinter 2025'!$P$10</f>
        <v/>
      </c>
      <c r="U113" s="84" t="str">
        <f>'Conti vinter 2025'!$O$10</f>
        <v/>
      </c>
      <c r="X113" s="38" t="str">
        <f>'Conti vinter 2025'!$N$10</f>
        <v/>
      </c>
      <c r="Y113" s="39" t="str">
        <f>'Conti vinter 2025'!$M$10</f>
        <v/>
      </c>
      <c r="Z113" s="5" t="s">
        <v>764</v>
      </c>
    </row>
    <row r="114" spans="1:26" ht="15.5" x14ac:dyDescent="0.35">
      <c r="A114" s="5" t="s">
        <v>757</v>
      </c>
      <c r="B114" s="5" t="s">
        <v>758</v>
      </c>
      <c r="C114" s="5" t="s">
        <v>759</v>
      </c>
      <c r="D114" s="5" t="s">
        <v>760</v>
      </c>
      <c r="E114" s="5">
        <f t="shared" si="3"/>
        <v>0</v>
      </c>
      <c r="F114" s="102" t="s">
        <v>324</v>
      </c>
      <c r="H114" s="35">
        <f>VLOOKUP(F114,'Conti vinter 2025'!$D$17:$E$316,2,FALSE)</f>
        <v>0</v>
      </c>
      <c r="I114" s="68">
        <f>'Conti vinter 2025'!$P$7</f>
        <v>45882</v>
      </c>
      <c r="J114" s="5">
        <f t="shared" si="6"/>
        <v>0</v>
      </c>
      <c r="K114" s="6">
        <f t="shared" ca="1" si="6"/>
        <v>45782</v>
      </c>
      <c r="M114" s="5">
        <f>'Conti vinter 2025'!$M$7</f>
        <v>0</v>
      </c>
      <c r="N114" s="5" t="s">
        <v>761</v>
      </c>
      <c r="O114" s="5" t="s">
        <v>762</v>
      </c>
      <c r="R114" s="5">
        <v>35</v>
      </c>
      <c r="T114" s="7" t="str">
        <f>'Conti vinter 2025'!$P$10</f>
        <v/>
      </c>
      <c r="U114" s="84" t="str">
        <f>'Conti vinter 2025'!$O$10</f>
        <v/>
      </c>
      <c r="X114" s="38" t="str">
        <f>'Conti vinter 2025'!$N$10</f>
        <v/>
      </c>
      <c r="Y114" s="39" t="str">
        <f>'Conti vinter 2025'!$M$10</f>
        <v/>
      </c>
      <c r="Z114" s="5" t="s">
        <v>764</v>
      </c>
    </row>
    <row r="115" spans="1:26" ht="15.5" x14ac:dyDescent="0.35">
      <c r="A115" s="5" t="s">
        <v>757</v>
      </c>
      <c r="B115" s="5" t="s">
        <v>758</v>
      </c>
      <c r="C115" s="5" t="s">
        <v>759</v>
      </c>
      <c r="D115" s="5" t="s">
        <v>760</v>
      </c>
      <c r="E115" s="5">
        <f t="shared" si="3"/>
        <v>0</v>
      </c>
      <c r="F115" s="102" t="s">
        <v>326</v>
      </c>
      <c r="H115" s="35">
        <f>VLOOKUP(F115,'Conti vinter 2025'!$D$17:$E$316,2,FALSE)</f>
        <v>0</v>
      </c>
      <c r="I115" s="68">
        <f>'Conti vinter 2025'!$P$7</f>
        <v>45882</v>
      </c>
      <c r="J115" s="5">
        <f t="shared" si="6"/>
        <v>0</v>
      </c>
      <c r="K115" s="6">
        <f t="shared" ca="1" si="6"/>
        <v>45782</v>
      </c>
      <c r="M115" s="5">
        <f>'Conti vinter 2025'!$M$7</f>
        <v>0</v>
      </c>
      <c r="N115" s="5" t="s">
        <v>761</v>
      </c>
      <c r="O115" s="5" t="s">
        <v>762</v>
      </c>
      <c r="R115" s="5">
        <v>35</v>
      </c>
      <c r="T115" s="7" t="str">
        <f>'Conti vinter 2025'!$P$10</f>
        <v/>
      </c>
      <c r="U115" s="84" t="str">
        <f>'Conti vinter 2025'!$O$10</f>
        <v/>
      </c>
      <c r="X115" s="38" t="str">
        <f>'Conti vinter 2025'!$N$10</f>
        <v/>
      </c>
      <c r="Y115" s="39" t="str">
        <f>'Conti vinter 2025'!$M$10</f>
        <v/>
      </c>
      <c r="Z115" s="5" t="s">
        <v>764</v>
      </c>
    </row>
    <row r="116" spans="1:26" ht="15.5" x14ac:dyDescent="0.35">
      <c r="A116" s="5" t="s">
        <v>757</v>
      </c>
      <c r="B116" s="5" t="s">
        <v>758</v>
      </c>
      <c r="C116" s="5" t="s">
        <v>759</v>
      </c>
      <c r="D116" s="5" t="s">
        <v>760</v>
      </c>
      <c r="E116" s="5">
        <f t="shared" si="3"/>
        <v>0</v>
      </c>
      <c r="F116" s="102" t="s">
        <v>328</v>
      </c>
      <c r="H116" s="35">
        <f>VLOOKUP(F116,'Conti vinter 2025'!$D$17:$E$316,2,FALSE)</f>
        <v>0</v>
      </c>
      <c r="I116" s="68">
        <f>'Conti vinter 2025'!$P$7</f>
        <v>45882</v>
      </c>
      <c r="J116" s="5">
        <f t="shared" ref="J116:K131" si="7">J115</f>
        <v>0</v>
      </c>
      <c r="K116" s="6">
        <f t="shared" ca="1" si="7"/>
        <v>45782</v>
      </c>
      <c r="M116" s="5">
        <f>'Conti vinter 2025'!$M$7</f>
        <v>0</v>
      </c>
      <c r="N116" s="5" t="s">
        <v>761</v>
      </c>
      <c r="O116" s="5" t="s">
        <v>762</v>
      </c>
      <c r="R116" s="5">
        <v>35</v>
      </c>
      <c r="T116" s="7" t="str">
        <f>'Conti vinter 2025'!$P$10</f>
        <v/>
      </c>
      <c r="U116" s="84" t="str">
        <f>'Conti vinter 2025'!$O$10</f>
        <v/>
      </c>
      <c r="X116" s="38" t="str">
        <f>'Conti vinter 2025'!$N$10</f>
        <v/>
      </c>
      <c r="Y116" s="39" t="str">
        <f>'Conti vinter 2025'!$M$10</f>
        <v/>
      </c>
      <c r="Z116" s="5" t="s">
        <v>764</v>
      </c>
    </row>
    <row r="117" spans="1:26" ht="15.5" x14ac:dyDescent="0.35">
      <c r="A117" s="5" t="s">
        <v>757</v>
      </c>
      <c r="B117" s="5" t="s">
        <v>758</v>
      </c>
      <c r="C117" s="5" t="s">
        <v>759</v>
      </c>
      <c r="D117" s="5" t="s">
        <v>760</v>
      </c>
      <c r="E117" s="5">
        <f t="shared" si="3"/>
        <v>0</v>
      </c>
      <c r="F117" s="102" t="s">
        <v>331</v>
      </c>
      <c r="H117" s="35">
        <f>VLOOKUP(F117,'Conti vinter 2025'!$D$17:$E$316,2,FALSE)</f>
        <v>0</v>
      </c>
      <c r="I117" s="68">
        <f>'Conti vinter 2025'!$P$7</f>
        <v>45882</v>
      </c>
      <c r="J117" s="5">
        <f t="shared" si="7"/>
        <v>0</v>
      </c>
      <c r="K117" s="6">
        <f t="shared" ca="1" si="7"/>
        <v>45782</v>
      </c>
      <c r="M117" s="5">
        <f>'Conti vinter 2025'!$M$7</f>
        <v>0</v>
      </c>
      <c r="N117" s="5" t="s">
        <v>761</v>
      </c>
      <c r="O117" s="5" t="s">
        <v>762</v>
      </c>
      <c r="R117" s="5">
        <v>35</v>
      </c>
      <c r="T117" s="7" t="str">
        <f>'Conti vinter 2025'!$P$10</f>
        <v/>
      </c>
      <c r="U117" s="84" t="str">
        <f>'Conti vinter 2025'!$O$10</f>
        <v/>
      </c>
      <c r="X117" s="38" t="str">
        <f>'Conti vinter 2025'!$N$10</f>
        <v/>
      </c>
      <c r="Y117" s="39" t="str">
        <f>'Conti vinter 2025'!$M$10</f>
        <v/>
      </c>
      <c r="Z117" s="5" t="s">
        <v>764</v>
      </c>
    </row>
    <row r="118" spans="1:26" ht="15.5" x14ac:dyDescent="0.35">
      <c r="A118" s="5" t="s">
        <v>757</v>
      </c>
      <c r="B118" s="5" t="s">
        <v>758</v>
      </c>
      <c r="C118" s="5" t="s">
        <v>759</v>
      </c>
      <c r="D118" s="5" t="s">
        <v>760</v>
      </c>
      <c r="E118" s="5">
        <f t="shared" si="3"/>
        <v>0</v>
      </c>
      <c r="F118" s="102" t="s">
        <v>333</v>
      </c>
      <c r="H118" s="35">
        <f>VLOOKUP(F118,'Conti vinter 2025'!$D$17:$E$316,2,FALSE)</f>
        <v>0</v>
      </c>
      <c r="I118" s="68">
        <f>'Conti vinter 2025'!$P$7</f>
        <v>45882</v>
      </c>
      <c r="J118" s="5">
        <f t="shared" si="7"/>
        <v>0</v>
      </c>
      <c r="K118" s="6">
        <f t="shared" ca="1" si="7"/>
        <v>45782</v>
      </c>
      <c r="M118" s="5">
        <f>'Conti vinter 2025'!$M$7</f>
        <v>0</v>
      </c>
      <c r="N118" s="5" t="s">
        <v>761</v>
      </c>
      <c r="O118" s="5" t="s">
        <v>762</v>
      </c>
      <c r="R118" s="5">
        <v>35</v>
      </c>
      <c r="T118" s="7" t="str">
        <f>'Conti vinter 2025'!$P$10</f>
        <v/>
      </c>
      <c r="U118" s="84" t="str">
        <f>'Conti vinter 2025'!$O$10</f>
        <v/>
      </c>
      <c r="X118" s="38" t="str">
        <f>'Conti vinter 2025'!$N$10</f>
        <v/>
      </c>
      <c r="Y118" s="39" t="str">
        <f>'Conti vinter 2025'!$M$10</f>
        <v/>
      </c>
      <c r="Z118" s="5" t="s">
        <v>764</v>
      </c>
    </row>
    <row r="119" spans="1:26" ht="15.5" x14ac:dyDescent="0.35">
      <c r="A119" s="5" t="s">
        <v>757</v>
      </c>
      <c r="B119" s="5" t="s">
        <v>758</v>
      </c>
      <c r="C119" s="5" t="s">
        <v>759</v>
      </c>
      <c r="D119" s="5" t="s">
        <v>760</v>
      </c>
      <c r="E119" s="5">
        <f t="shared" si="3"/>
        <v>0</v>
      </c>
      <c r="F119" s="102" t="s">
        <v>336</v>
      </c>
      <c r="H119" s="35">
        <f>VLOOKUP(F119,'Conti vinter 2025'!$D$17:$E$316,2,FALSE)</f>
        <v>0</v>
      </c>
      <c r="I119" s="68">
        <f>'Conti vinter 2025'!$P$7</f>
        <v>45882</v>
      </c>
      <c r="J119" s="5">
        <f t="shared" si="7"/>
        <v>0</v>
      </c>
      <c r="K119" s="6">
        <f t="shared" ca="1" si="7"/>
        <v>45782</v>
      </c>
      <c r="M119" s="5">
        <f>'Conti vinter 2025'!$M$7</f>
        <v>0</v>
      </c>
      <c r="N119" s="5" t="s">
        <v>761</v>
      </c>
      <c r="O119" s="5" t="s">
        <v>762</v>
      </c>
      <c r="R119" s="5">
        <v>35</v>
      </c>
      <c r="T119" s="7" t="str">
        <f>'Conti vinter 2025'!$P$10</f>
        <v/>
      </c>
      <c r="U119" s="84" t="str">
        <f>'Conti vinter 2025'!$O$10</f>
        <v/>
      </c>
      <c r="X119" s="38" t="str">
        <f>'Conti vinter 2025'!$N$10</f>
        <v/>
      </c>
      <c r="Y119" s="39" t="str">
        <f>'Conti vinter 2025'!$M$10</f>
        <v/>
      </c>
      <c r="Z119" s="5" t="s">
        <v>764</v>
      </c>
    </row>
    <row r="120" spans="1:26" ht="15.5" x14ac:dyDescent="0.35">
      <c r="A120" s="5" t="s">
        <v>757</v>
      </c>
      <c r="B120" s="5" t="s">
        <v>758</v>
      </c>
      <c r="C120" s="5" t="s">
        <v>759</v>
      </c>
      <c r="D120" s="5" t="s">
        <v>760</v>
      </c>
      <c r="E120" s="5">
        <f t="shared" si="3"/>
        <v>0</v>
      </c>
      <c r="F120" s="102" t="s">
        <v>338</v>
      </c>
      <c r="H120" s="35">
        <f>VLOOKUP(F120,'Conti vinter 2025'!$D$17:$E$316,2,FALSE)</f>
        <v>0</v>
      </c>
      <c r="I120" s="68">
        <f>'Conti vinter 2025'!$P$7</f>
        <v>45882</v>
      </c>
      <c r="J120" s="5">
        <f t="shared" si="7"/>
        <v>0</v>
      </c>
      <c r="K120" s="6">
        <f t="shared" ca="1" si="7"/>
        <v>45782</v>
      </c>
      <c r="M120" s="5">
        <f>'Conti vinter 2025'!$M$7</f>
        <v>0</v>
      </c>
      <c r="N120" s="5" t="s">
        <v>761</v>
      </c>
      <c r="O120" s="5" t="s">
        <v>762</v>
      </c>
      <c r="R120" s="5">
        <v>35</v>
      </c>
      <c r="T120" s="7" t="str">
        <f>'Conti vinter 2025'!$P$10</f>
        <v/>
      </c>
      <c r="U120" s="84" t="str">
        <f>'Conti vinter 2025'!$O$10</f>
        <v/>
      </c>
      <c r="X120" s="38" t="str">
        <f>'Conti vinter 2025'!$N$10</f>
        <v/>
      </c>
      <c r="Y120" s="39" t="str">
        <f>'Conti vinter 2025'!$M$10</f>
        <v/>
      </c>
      <c r="Z120" s="5" t="s">
        <v>764</v>
      </c>
    </row>
    <row r="121" spans="1:26" ht="15.5" x14ac:dyDescent="0.35">
      <c r="A121" s="5" t="s">
        <v>757</v>
      </c>
      <c r="B121" s="5" t="s">
        <v>758</v>
      </c>
      <c r="C121" s="5" t="s">
        <v>759</v>
      </c>
      <c r="D121" s="5" t="s">
        <v>760</v>
      </c>
      <c r="E121" s="5">
        <f t="shared" si="3"/>
        <v>0</v>
      </c>
      <c r="F121" s="102" t="s">
        <v>340</v>
      </c>
      <c r="H121" s="35">
        <f>VLOOKUP(F121,'Conti vinter 2025'!$D$17:$E$316,2,FALSE)</f>
        <v>0</v>
      </c>
      <c r="I121" s="68">
        <f>'Conti vinter 2025'!$P$7</f>
        <v>45882</v>
      </c>
      <c r="J121" s="5">
        <f t="shared" si="7"/>
        <v>0</v>
      </c>
      <c r="K121" s="6">
        <f t="shared" ca="1" si="7"/>
        <v>45782</v>
      </c>
      <c r="M121" s="5">
        <f>'Conti vinter 2025'!$M$7</f>
        <v>0</v>
      </c>
      <c r="N121" s="5" t="s">
        <v>761</v>
      </c>
      <c r="O121" s="5" t="s">
        <v>762</v>
      </c>
      <c r="R121" s="5">
        <v>35</v>
      </c>
      <c r="T121" s="7" t="str">
        <f>'Conti vinter 2025'!$P$10</f>
        <v/>
      </c>
      <c r="U121" s="84" t="str">
        <f>'Conti vinter 2025'!$O$10</f>
        <v/>
      </c>
      <c r="X121" s="38" t="str">
        <f>'Conti vinter 2025'!$N$10</f>
        <v/>
      </c>
      <c r="Y121" s="39" t="str">
        <f>'Conti vinter 2025'!$M$10</f>
        <v/>
      </c>
      <c r="Z121" s="5" t="s">
        <v>764</v>
      </c>
    </row>
    <row r="122" spans="1:26" ht="15.5" x14ac:dyDescent="0.35">
      <c r="A122" s="5" t="s">
        <v>757</v>
      </c>
      <c r="B122" s="5" t="s">
        <v>758</v>
      </c>
      <c r="C122" s="5" t="s">
        <v>759</v>
      </c>
      <c r="D122" s="5" t="s">
        <v>760</v>
      </c>
      <c r="E122" s="5">
        <f t="shared" si="3"/>
        <v>0</v>
      </c>
      <c r="F122" s="102" t="s">
        <v>342</v>
      </c>
      <c r="H122" s="35">
        <f>VLOOKUP(F122,'Conti vinter 2025'!$D$17:$E$316,2,FALSE)</f>
        <v>0</v>
      </c>
      <c r="I122" s="68">
        <f>'Conti vinter 2025'!$P$7</f>
        <v>45882</v>
      </c>
      <c r="J122" s="5">
        <f t="shared" si="7"/>
        <v>0</v>
      </c>
      <c r="K122" s="6">
        <f t="shared" ca="1" si="7"/>
        <v>45782</v>
      </c>
      <c r="M122" s="5">
        <f>'Conti vinter 2025'!$M$7</f>
        <v>0</v>
      </c>
      <c r="N122" s="5" t="s">
        <v>761</v>
      </c>
      <c r="O122" s="5" t="s">
        <v>762</v>
      </c>
      <c r="R122" s="5">
        <v>35</v>
      </c>
      <c r="T122" s="7" t="str">
        <f>'Conti vinter 2025'!$P$10</f>
        <v/>
      </c>
      <c r="U122" s="84" t="str">
        <f>'Conti vinter 2025'!$O$10</f>
        <v/>
      </c>
      <c r="X122" s="38" t="str">
        <f>'Conti vinter 2025'!$N$10</f>
        <v/>
      </c>
      <c r="Y122" s="39" t="str">
        <f>'Conti vinter 2025'!$M$10</f>
        <v/>
      </c>
      <c r="Z122" s="5" t="s">
        <v>764</v>
      </c>
    </row>
    <row r="123" spans="1:26" ht="15.5" x14ac:dyDescent="0.35">
      <c r="A123" s="5" t="s">
        <v>757</v>
      </c>
      <c r="B123" s="5" t="s">
        <v>758</v>
      </c>
      <c r="C123" s="5" t="s">
        <v>759</v>
      </c>
      <c r="D123" s="5" t="s">
        <v>760</v>
      </c>
      <c r="E123" s="5">
        <f t="shared" si="3"/>
        <v>0</v>
      </c>
      <c r="F123" s="102" t="s">
        <v>344</v>
      </c>
      <c r="H123" s="35">
        <f>VLOOKUP(F123,'Conti vinter 2025'!$D$17:$E$316,2,FALSE)</f>
        <v>0</v>
      </c>
      <c r="I123" s="68">
        <f>'Conti vinter 2025'!$P$7</f>
        <v>45882</v>
      </c>
      <c r="J123" s="5">
        <f t="shared" si="7"/>
        <v>0</v>
      </c>
      <c r="K123" s="6">
        <f t="shared" ca="1" si="7"/>
        <v>45782</v>
      </c>
      <c r="M123" s="5">
        <f>'Conti vinter 2025'!$M$7</f>
        <v>0</v>
      </c>
      <c r="N123" s="5" t="s">
        <v>761</v>
      </c>
      <c r="O123" s="5" t="s">
        <v>762</v>
      </c>
      <c r="R123" s="5">
        <v>35</v>
      </c>
      <c r="T123" s="7" t="str">
        <f>'Conti vinter 2025'!$P$10</f>
        <v/>
      </c>
      <c r="U123" s="84" t="str">
        <f>'Conti vinter 2025'!$O$10</f>
        <v/>
      </c>
      <c r="X123" s="38" t="str">
        <f>'Conti vinter 2025'!$N$10</f>
        <v/>
      </c>
      <c r="Y123" s="39" t="str">
        <f>'Conti vinter 2025'!$M$10</f>
        <v/>
      </c>
      <c r="Z123" s="5" t="s">
        <v>764</v>
      </c>
    </row>
    <row r="124" spans="1:26" ht="15.5" x14ac:dyDescent="0.35">
      <c r="A124" s="5" t="s">
        <v>757</v>
      </c>
      <c r="B124" s="5" t="s">
        <v>758</v>
      </c>
      <c r="C124" s="5" t="s">
        <v>759</v>
      </c>
      <c r="D124" s="5" t="s">
        <v>760</v>
      </c>
      <c r="E124" s="5">
        <f t="shared" si="3"/>
        <v>0</v>
      </c>
      <c r="F124" s="102" t="s">
        <v>347</v>
      </c>
      <c r="H124" s="35">
        <f>VLOOKUP(F124,'Conti vinter 2025'!$D$17:$E$316,2,FALSE)</f>
        <v>0</v>
      </c>
      <c r="I124" s="68">
        <f>'Conti vinter 2025'!$P$7</f>
        <v>45882</v>
      </c>
      <c r="J124" s="5">
        <f t="shared" si="7"/>
        <v>0</v>
      </c>
      <c r="K124" s="6">
        <f t="shared" ca="1" si="7"/>
        <v>45782</v>
      </c>
      <c r="M124" s="5">
        <f>'Conti vinter 2025'!$M$7</f>
        <v>0</v>
      </c>
      <c r="N124" s="5" t="s">
        <v>761</v>
      </c>
      <c r="O124" s="5" t="s">
        <v>762</v>
      </c>
      <c r="R124" s="5">
        <v>35</v>
      </c>
      <c r="T124" s="7" t="str">
        <f>'Conti vinter 2025'!$P$10</f>
        <v/>
      </c>
      <c r="U124" s="84" t="str">
        <f>'Conti vinter 2025'!$O$10</f>
        <v/>
      </c>
      <c r="X124" s="38" t="str">
        <f>'Conti vinter 2025'!$N$10</f>
        <v/>
      </c>
      <c r="Y124" s="39" t="str">
        <f>'Conti vinter 2025'!$M$10</f>
        <v/>
      </c>
      <c r="Z124" s="5" t="s">
        <v>764</v>
      </c>
    </row>
    <row r="125" spans="1:26" ht="15.5" x14ac:dyDescent="0.35">
      <c r="A125" s="5" t="s">
        <v>757</v>
      </c>
      <c r="B125" s="5" t="s">
        <v>758</v>
      </c>
      <c r="C125" s="5" t="s">
        <v>759</v>
      </c>
      <c r="D125" s="5" t="s">
        <v>760</v>
      </c>
      <c r="E125" s="5">
        <f t="shared" si="3"/>
        <v>0</v>
      </c>
      <c r="F125" s="102" t="s">
        <v>349</v>
      </c>
      <c r="H125" s="35">
        <f>VLOOKUP(F125,'Conti vinter 2025'!$D$17:$E$316,2,FALSE)</f>
        <v>0</v>
      </c>
      <c r="I125" s="68">
        <f>'Conti vinter 2025'!$P$7</f>
        <v>45882</v>
      </c>
      <c r="J125" s="5">
        <f t="shared" si="7"/>
        <v>0</v>
      </c>
      <c r="K125" s="6">
        <f t="shared" ca="1" si="7"/>
        <v>45782</v>
      </c>
      <c r="M125" s="5">
        <f>'Conti vinter 2025'!$M$7</f>
        <v>0</v>
      </c>
      <c r="N125" s="5" t="s">
        <v>761</v>
      </c>
      <c r="O125" s="5" t="s">
        <v>762</v>
      </c>
      <c r="R125" s="5">
        <v>35</v>
      </c>
      <c r="T125" s="7" t="str">
        <f>'Conti vinter 2025'!$P$10</f>
        <v/>
      </c>
      <c r="U125" s="84" t="str">
        <f>'Conti vinter 2025'!$O$10</f>
        <v/>
      </c>
      <c r="X125" s="38" t="str">
        <f>'Conti vinter 2025'!$N$10</f>
        <v/>
      </c>
      <c r="Y125" s="39" t="str">
        <f>'Conti vinter 2025'!$M$10</f>
        <v/>
      </c>
      <c r="Z125" s="5" t="s">
        <v>764</v>
      </c>
    </row>
    <row r="126" spans="1:26" ht="15.5" x14ac:dyDescent="0.35">
      <c r="A126" s="5" t="s">
        <v>757</v>
      </c>
      <c r="B126" s="5" t="s">
        <v>758</v>
      </c>
      <c r="C126" s="5" t="s">
        <v>759</v>
      </c>
      <c r="D126" s="5" t="s">
        <v>760</v>
      </c>
      <c r="E126" s="5">
        <f t="shared" si="3"/>
        <v>0</v>
      </c>
      <c r="F126" s="102" t="s">
        <v>351</v>
      </c>
      <c r="H126" s="35">
        <f>VLOOKUP(F126,'Conti vinter 2025'!$D$17:$E$316,2,FALSE)</f>
        <v>0</v>
      </c>
      <c r="I126" s="68">
        <f>'Conti vinter 2025'!$P$7</f>
        <v>45882</v>
      </c>
      <c r="J126" s="5">
        <f t="shared" si="7"/>
        <v>0</v>
      </c>
      <c r="K126" s="6">
        <f t="shared" ca="1" si="7"/>
        <v>45782</v>
      </c>
      <c r="M126" s="5">
        <f>'Conti vinter 2025'!$M$7</f>
        <v>0</v>
      </c>
      <c r="N126" s="5" t="s">
        <v>761</v>
      </c>
      <c r="O126" s="5" t="s">
        <v>762</v>
      </c>
      <c r="R126" s="5">
        <v>35</v>
      </c>
      <c r="T126" s="7" t="str">
        <f>'Conti vinter 2025'!$P$10</f>
        <v/>
      </c>
      <c r="U126" s="84" t="str">
        <f>'Conti vinter 2025'!$O$10</f>
        <v/>
      </c>
      <c r="X126" s="38" t="str">
        <f>'Conti vinter 2025'!$N$10</f>
        <v/>
      </c>
      <c r="Y126" s="39" t="str">
        <f>'Conti vinter 2025'!$M$10</f>
        <v/>
      </c>
      <c r="Z126" s="5" t="s">
        <v>764</v>
      </c>
    </row>
    <row r="127" spans="1:26" ht="15.5" x14ac:dyDescent="0.35">
      <c r="A127" s="5" t="s">
        <v>757</v>
      </c>
      <c r="B127" s="5" t="s">
        <v>758</v>
      </c>
      <c r="C127" s="5" t="s">
        <v>759</v>
      </c>
      <c r="D127" s="5" t="s">
        <v>760</v>
      </c>
      <c r="E127" s="5">
        <f t="shared" si="3"/>
        <v>0</v>
      </c>
      <c r="F127" s="102" t="s">
        <v>353</v>
      </c>
      <c r="H127" s="35">
        <f>VLOOKUP(F127,'Conti vinter 2025'!$D$17:$E$316,2,FALSE)</f>
        <v>0</v>
      </c>
      <c r="I127" s="68">
        <f>'Conti vinter 2025'!$P$7</f>
        <v>45882</v>
      </c>
      <c r="J127" s="5">
        <f t="shared" si="7"/>
        <v>0</v>
      </c>
      <c r="K127" s="6">
        <f t="shared" ca="1" si="7"/>
        <v>45782</v>
      </c>
      <c r="M127" s="5">
        <f>'Conti vinter 2025'!$M$7</f>
        <v>0</v>
      </c>
      <c r="N127" s="5" t="s">
        <v>761</v>
      </c>
      <c r="O127" s="5" t="s">
        <v>762</v>
      </c>
      <c r="R127" s="5">
        <v>35</v>
      </c>
      <c r="T127" s="7" t="str">
        <f>'Conti vinter 2025'!$P$10</f>
        <v/>
      </c>
      <c r="U127" s="84" t="str">
        <f>'Conti vinter 2025'!$O$10</f>
        <v/>
      </c>
      <c r="X127" s="38" t="str">
        <f>'Conti vinter 2025'!$N$10</f>
        <v/>
      </c>
      <c r="Y127" s="39" t="str">
        <f>'Conti vinter 2025'!$M$10</f>
        <v/>
      </c>
      <c r="Z127" s="5" t="s">
        <v>764</v>
      </c>
    </row>
    <row r="128" spans="1:26" ht="15.5" x14ac:dyDescent="0.35">
      <c r="A128" s="5" t="s">
        <v>757</v>
      </c>
      <c r="B128" s="5" t="s">
        <v>758</v>
      </c>
      <c r="C128" s="5" t="s">
        <v>759</v>
      </c>
      <c r="D128" s="5" t="s">
        <v>760</v>
      </c>
      <c r="E128" s="5">
        <f t="shared" si="3"/>
        <v>0</v>
      </c>
      <c r="F128" s="102" t="s">
        <v>355</v>
      </c>
      <c r="H128" s="35">
        <f>VLOOKUP(F128,'Conti vinter 2025'!$D$17:$E$316,2,FALSE)</f>
        <v>0</v>
      </c>
      <c r="I128" s="68">
        <f>'Conti vinter 2025'!$P$7</f>
        <v>45882</v>
      </c>
      <c r="J128" s="5">
        <f t="shared" si="7"/>
        <v>0</v>
      </c>
      <c r="K128" s="6">
        <f t="shared" ca="1" si="7"/>
        <v>45782</v>
      </c>
      <c r="M128" s="5">
        <f>'Conti vinter 2025'!$M$7</f>
        <v>0</v>
      </c>
      <c r="N128" s="5" t="s">
        <v>761</v>
      </c>
      <c r="O128" s="5" t="s">
        <v>762</v>
      </c>
      <c r="R128" s="5">
        <v>35</v>
      </c>
      <c r="T128" s="7" t="str">
        <f>'Conti vinter 2025'!$P$10</f>
        <v/>
      </c>
      <c r="U128" s="84" t="str">
        <f>'Conti vinter 2025'!$O$10</f>
        <v/>
      </c>
      <c r="X128" s="38" t="str">
        <f>'Conti vinter 2025'!$N$10</f>
        <v/>
      </c>
      <c r="Y128" s="39" t="str">
        <f>'Conti vinter 2025'!$M$10</f>
        <v/>
      </c>
      <c r="Z128" s="5" t="s">
        <v>764</v>
      </c>
    </row>
    <row r="129" spans="1:26" ht="15.5" x14ac:dyDescent="0.35">
      <c r="A129" s="5" t="s">
        <v>757</v>
      </c>
      <c r="B129" s="5" t="s">
        <v>758</v>
      </c>
      <c r="C129" s="5" t="s">
        <v>759</v>
      </c>
      <c r="D129" s="5" t="s">
        <v>760</v>
      </c>
      <c r="E129" s="5">
        <f t="shared" si="3"/>
        <v>0</v>
      </c>
      <c r="F129" s="102" t="s">
        <v>357</v>
      </c>
      <c r="H129" s="35">
        <f>VLOOKUP(F129,'Conti vinter 2025'!$D$17:$E$316,2,FALSE)</f>
        <v>0</v>
      </c>
      <c r="I129" s="68">
        <f>'Conti vinter 2025'!$P$7</f>
        <v>45882</v>
      </c>
      <c r="J129" s="5">
        <f t="shared" si="7"/>
        <v>0</v>
      </c>
      <c r="K129" s="6">
        <f t="shared" ca="1" si="7"/>
        <v>45782</v>
      </c>
      <c r="M129" s="5">
        <f>'Conti vinter 2025'!$M$7</f>
        <v>0</v>
      </c>
      <c r="N129" s="5" t="s">
        <v>761</v>
      </c>
      <c r="O129" s="5" t="s">
        <v>762</v>
      </c>
      <c r="R129" s="5">
        <v>35</v>
      </c>
      <c r="T129" s="7" t="str">
        <f>'Conti vinter 2025'!$P$10</f>
        <v/>
      </c>
      <c r="U129" s="84" t="str">
        <f>'Conti vinter 2025'!$O$10</f>
        <v/>
      </c>
      <c r="X129" s="38" t="str">
        <f>'Conti vinter 2025'!$N$10</f>
        <v/>
      </c>
      <c r="Y129" s="39" t="str">
        <f>'Conti vinter 2025'!$M$10</f>
        <v/>
      </c>
      <c r="Z129" s="5" t="s">
        <v>764</v>
      </c>
    </row>
    <row r="130" spans="1:26" ht="15.5" x14ac:dyDescent="0.35">
      <c r="A130" s="5" t="s">
        <v>757</v>
      </c>
      <c r="B130" s="5" t="s">
        <v>758</v>
      </c>
      <c r="C130" s="5" t="s">
        <v>759</v>
      </c>
      <c r="D130" s="5" t="s">
        <v>760</v>
      </c>
      <c r="E130" s="5">
        <f t="shared" si="3"/>
        <v>0</v>
      </c>
      <c r="F130" s="102" t="s">
        <v>358</v>
      </c>
      <c r="H130" s="35">
        <f>VLOOKUP(F130,'Conti vinter 2025'!$D$17:$E$316,2,FALSE)</f>
        <v>0</v>
      </c>
      <c r="I130" s="68">
        <f>'Conti vinter 2025'!$P$7</f>
        <v>45882</v>
      </c>
      <c r="J130" s="5">
        <f t="shared" si="7"/>
        <v>0</v>
      </c>
      <c r="K130" s="6">
        <f t="shared" ca="1" si="7"/>
        <v>45782</v>
      </c>
      <c r="M130" s="5">
        <f>'Conti vinter 2025'!$M$7</f>
        <v>0</v>
      </c>
      <c r="N130" s="5" t="s">
        <v>761</v>
      </c>
      <c r="O130" s="5" t="s">
        <v>762</v>
      </c>
      <c r="R130" s="5">
        <v>35</v>
      </c>
      <c r="T130" s="7" t="str">
        <f>'Conti vinter 2025'!$P$10</f>
        <v/>
      </c>
      <c r="U130" s="84" t="str">
        <f>'Conti vinter 2025'!$O$10</f>
        <v/>
      </c>
      <c r="X130" s="38" t="str">
        <f>'Conti vinter 2025'!$N$10</f>
        <v/>
      </c>
      <c r="Y130" s="39" t="str">
        <f>'Conti vinter 2025'!$M$10</f>
        <v/>
      </c>
      <c r="Z130" s="5" t="s">
        <v>764</v>
      </c>
    </row>
    <row r="131" spans="1:26" ht="15.5" x14ac:dyDescent="0.35">
      <c r="A131" s="5" t="s">
        <v>757</v>
      </c>
      <c r="B131" s="5" t="s">
        <v>758</v>
      </c>
      <c r="C131" s="5" t="s">
        <v>759</v>
      </c>
      <c r="D131" s="5" t="s">
        <v>760</v>
      </c>
      <c r="E131" s="5">
        <f t="shared" si="3"/>
        <v>0</v>
      </c>
      <c r="F131" s="102" t="s">
        <v>360</v>
      </c>
      <c r="H131" s="35">
        <f>VLOOKUP(F131,'Conti vinter 2025'!$D$17:$E$316,2,FALSE)</f>
        <v>0</v>
      </c>
      <c r="I131" s="68">
        <f>'Conti vinter 2025'!$P$7</f>
        <v>45882</v>
      </c>
      <c r="J131" s="5">
        <f t="shared" si="7"/>
        <v>0</v>
      </c>
      <c r="K131" s="6">
        <f t="shared" ca="1" si="7"/>
        <v>45782</v>
      </c>
      <c r="M131" s="5">
        <f>'Conti vinter 2025'!$M$7</f>
        <v>0</v>
      </c>
      <c r="N131" s="5" t="s">
        <v>761</v>
      </c>
      <c r="O131" s="5" t="s">
        <v>762</v>
      </c>
      <c r="R131" s="5">
        <v>35</v>
      </c>
      <c r="T131" s="7" t="str">
        <f>'Conti vinter 2025'!$P$10</f>
        <v/>
      </c>
      <c r="U131" s="84" t="str">
        <f>'Conti vinter 2025'!$O$10</f>
        <v/>
      </c>
      <c r="X131" s="38" t="str">
        <f>'Conti vinter 2025'!$N$10</f>
        <v/>
      </c>
      <c r="Y131" s="39" t="str">
        <f>'Conti vinter 2025'!$M$10</f>
        <v/>
      </c>
      <c r="Z131" s="5" t="s">
        <v>764</v>
      </c>
    </row>
    <row r="132" spans="1:26" ht="15.5" x14ac:dyDescent="0.35">
      <c r="A132" s="5" t="s">
        <v>757</v>
      </c>
      <c r="B132" s="5" t="s">
        <v>758</v>
      </c>
      <c r="C132" s="5" t="s">
        <v>759</v>
      </c>
      <c r="D132" s="5" t="s">
        <v>760</v>
      </c>
      <c r="E132" s="5">
        <f t="shared" ref="E132:E195" si="8">E131</f>
        <v>0</v>
      </c>
      <c r="F132" s="102" t="s">
        <v>362</v>
      </c>
      <c r="H132" s="35">
        <f>VLOOKUP(F132,'Conti vinter 2025'!$D$17:$E$316,2,FALSE)</f>
        <v>0</v>
      </c>
      <c r="I132" s="68">
        <f>'Conti vinter 2025'!$P$7</f>
        <v>45882</v>
      </c>
      <c r="J132" s="5">
        <f t="shared" ref="J132:K147" si="9">J131</f>
        <v>0</v>
      </c>
      <c r="K132" s="6">
        <f t="shared" ca="1" si="9"/>
        <v>45782</v>
      </c>
      <c r="M132" s="5">
        <f>'Conti vinter 2025'!$M$7</f>
        <v>0</v>
      </c>
      <c r="N132" s="5" t="s">
        <v>761</v>
      </c>
      <c r="O132" s="5" t="s">
        <v>762</v>
      </c>
      <c r="R132" s="5">
        <v>35</v>
      </c>
      <c r="T132" s="7" t="str">
        <f>'Conti vinter 2025'!$P$10</f>
        <v/>
      </c>
      <c r="U132" s="84" t="str">
        <f>'Conti vinter 2025'!$O$10</f>
        <v/>
      </c>
      <c r="X132" s="38" t="str">
        <f>'Conti vinter 2025'!$N$10</f>
        <v/>
      </c>
      <c r="Y132" s="39" t="str">
        <f>'Conti vinter 2025'!$M$10</f>
        <v/>
      </c>
      <c r="Z132" s="5" t="s">
        <v>764</v>
      </c>
    </row>
    <row r="133" spans="1:26" ht="15.5" x14ac:dyDescent="0.35">
      <c r="A133" s="5" t="s">
        <v>757</v>
      </c>
      <c r="B133" s="5" t="s">
        <v>758</v>
      </c>
      <c r="C133" s="5" t="s">
        <v>759</v>
      </c>
      <c r="D133" s="5" t="s">
        <v>760</v>
      </c>
      <c r="E133" s="5">
        <f t="shared" si="8"/>
        <v>0</v>
      </c>
      <c r="F133" s="102" t="s">
        <v>364</v>
      </c>
      <c r="H133" s="35">
        <f>VLOOKUP(F133,'Conti vinter 2025'!$D$17:$E$316,2,FALSE)</f>
        <v>0</v>
      </c>
      <c r="I133" s="68">
        <f>'Conti vinter 2025'!$P$7</f>
        <v>45882</v>
      </c>
      <c r="J133" s="5">
        <f t="shared" si="9"/>
        <v>0</v>
      </c>
      <c r="K133" s="6">
        <f t="shared" ca="1" si="9"/>
        <v>45782</v>
      </c>
      <c r="M133" s="5">
        <f>'Conti vinter 2025'!$M$7</f>
        <v>0</v>
      </c>
      <c r="N133" s="5" t="s">
        <v>761</v>
      </c>
      <c r="O133" s="5" t="s">
        <v>762</v>
      </c>
      <c r="R133" s="5">
        <v>35</v>
      </c>
      <c r="T133" s="7" t="str">
        <f>'Conti vinter 2025'!$P$10</f>
        <v/>
      </c>
      <c r="U133" s="84" t="str">
        <f>'Conti vinter 2025'!$O$10</f>
        <v/>
      </c>
      <c r="X133" s="38" t="str">
        <f>'Conti vinter 2025'!$N$10</f>
        <v/>
      </c>
      <c r="Y133" s="39" t="str">
        <f>'Conti vinter 2025'!$M$10</f>
        <v/>
      </c>
      <c r="Z133" s="5" t="s">
        <v>764</v>
      </c>
    </row>
    <row r="134" spans="1:26" ht="15.5" x14ac:dyDescent="0.35">
      <c r="A134" s="5" t="s">
        <v>757</v>
      </c>
      <c r="B134" s="5" t="s">
        <v>758</v>
      </c>
      <c r="C134" s="5" t="s">
        <v>759</v>
      </c>
      <c r="D134" s="5" t="s">
        <v>760</v>
      </c>
      <c r="E134" s="5">
        <f t="shared" si="8"/>
        <v>0</v>
      </c>
      <c r="F134" s="102" t="s">
        <v>366</v>
      </c>
      <c r="H134" s="35">
        <f>VLOOKUP(F134,'Conti vinter 2025'!$D$17:$E$316,2,FALSE)</f>
        <v>0</v>
      </c>
      <c r="I134" s="68">
        <f>'Conti vinter 2025'!$P$7</f>
        <v>45882</v>
      </c>
      <c r="J134" s="5">
        <f t="shared" si="9"/>
        <v>0</v>
      </c>
      <c r="K134" s="6">
        <f t="shared" ca="1" si="9"/>
        <v>45782</v>
      </c>
      <c r="M134" s="5">
        <f>'Conti vinter 2025'!$M$7</f>
        <v>0</v>
      </c>
      <c r="N134" s="5" t="s">
        <v>761</v>
      </c>
      <c r="O134" s="5" t="s">
        <v>762</v>
      </c>
      <c r="R134" s="5">
        <v>35</v>
      </c>
      <c r="T134" s="7" t="str">
        <f>'Conti vinter 2025'!$P$10</f>
        <v/>
      </c>
      <c r="U134" s="84" t="str">
        <f>'Conti vinter 2025'!$O$10</f>
        <v/>
      </c>
      <c r="X134" s="38" t="str">
        <f>'Conti vinter 2025'!$N$10</f>
        <v/>
      </c>
      <c r="Y134" s="39" t="str">
        <f>'Conti vinter 2025'!$M$10</f>
        <v/>
      </c>
      <c r="Z134" s="5" t="s">
        <v>764</v>
      </c>
    </row>
    <row r="135" spans="1:26" ht="15.5" x14ac:dyDescent="0.35">
      <c r="A135" s="5" t="s">
        <v>757</v>
      </c>
      <c r="B135" s="5" t="s">
        <v>758</v>
      </c>
      <c r="C135" s="5" t="s">
        <v>759</v>
      </c>
      <c r="D135" s="5" t="s">
        <v>760</v>
      </c>
      <c r="E135" s="5">
        <f t="shared" si="8"/>
        <v>0</v>
      </c>
      <c r="F135" s="102" t="s">
        <v>368</v>
      </c>
      <c r="H135" s="35">
        <f>VLOOKUP(F135,'Conti vinter 2025'!$D$17:$E$316,2,FALSE)</f>
        <v>0</v>
      </c>
      <c r="I135" s="68">
        <f>'Conti vinter 2025'!$P$7</f>
        <v>45882</v>
      </c>
      <c r="J135" s="5">
        <f t="shared" si="9"/>
        <v>0</v>
      </c>
      <c r="K135" s="6">
        <f t="shared" ca="1" si="9"/>
        <v>45782</v>
      </c>
      <c r="M135" s="5">
        <f>'Conti vinter 2025'!$M$7</f>
        <v>0</v>
      </c>
      <c r="N135" s="5" t="s">
        <v>761</v>
      </c>
      <c r="O135" s="5" t="s">
        <v>762</v>
      </c>
      <c r="R135" s="5">
        <v>35</v>
      </c>
      <c r="T135" s="7" t="str">
        <f>'Conti vinter 2025'!$P$10</f>
        <v/>
      </c>
      <c r="U135" s="84" t="str">
        <f>'Conti vinter 2025'!$O$10</f>
        <v/>
      </c>
      <c r="X135" s="38" t="str">
        <f>'Conti vinter 2025'!$N$10</f>
        <v/>
      </c>
      <c r="Y135" s="39" t="str">
        <f>'Conti vinter 2025'!$M$10</f>
        <v/>
      </c>
      <c r="Z135" s="5" t="s">
        <v>764</v>
      </c>
    </row>
    <row r="136" spans="1:26" ht="15.5" x14ac:dyDescent="0.35">
      <c r="A136" s="5" t="s">
        <v>757</v>
      </c>
      <c r="B136" s="5" t="s">
        <v>758</v>
      </c>
      <c r="C136" s="5" t="s">
        <v>759</v>
      </c>
      <c r="D136" s="5" t="s">
        <v>760</v>
      </c>
      <c r="E136" s="5">
        <f t="shared" si="8"/>
        <v>0</v>
      </c>
      <c r="F136" s="102" t="s">
        <v>370</v>
      </c>
      <c r="H136" s="35">
        <f>VLOOKUP(F136,'Conti vinter 2025'!$D$17:$E$316,2,FALSE)</f>
        <v>0</v>
      </c>
      <c r="I136" s="68">
        <f>'Conti vinter 2025'!$P$7</f>
        <v>45882</v>
      </c>
      <c r="J136" s="5">
        <f t="shared" si="9"/>
        <v>0</v>
      </c>
      <c r="K136" s="6">
        <f t="shared" ca="1" si="9"/>
        <v>45782</v>
      </c>
      <c r="M136" s="5">
        <f>'Conti vinter 2025'!$M$7</f>
        <v>0</v>
      </c>
      <c r="N136" s="5" t="s">
        <v>761</v>
      </c>
      <c r="O136" s="5" t="s">
        <v>762</v>
      </c>
      <c r="R136" s="5">
        <v>35</v>
      </c>
      <c r="T136" s="7" t="str">
        <f>'Conti vinter 2025'!$P$10</f>
        <v/>
      </c>
      <c r="U136" s="84" t="str">
        <f>'Conti vinter 2025'!$O$10</f>
        <v/>
      </c>
      <c r="X136" s="38" t="str">
        <f>'Conti vinter 2025'!$N$10</f>
        <v/>
      </c>
      <c r="Y136" s="39" t="str">
        <f>'Conti vinter 2025'!$M$10</f>
        <v/>
      </c>
      <c r="Z136" s="5" t="s">
        <v>764</v>
      </c>
    </row>
    <row r="137" spans="1:26" ht="15.5" x14ac:dyDescent="0.35">
      <c r="A137" s="5" t="s">
        <v>757</v>
      </c>
      <c r="B137" s="5" t="s">
        <v>758</v>
      </c>
      <c r="C137" s="5" t="s">
        <v>759</v>
      </c>
      <c r="D137" s="5" t="s">
        <v>760</v>
      </c>
      <c r="E137" s="5">
        <f t="shared" si="8"/>
        <v>0</v>
      </c>
      <c r="F137" s="102" t="s">
        <v>372</v>
      </c>
      <c r="H137" s="35">
        <f>VLOOKUP(F137,'Conti vinter 2025'!$D$17:$E$316,2,FALSE)</f>
        <v>0</v>
      </c>
      <c r="I137" s="68">
        <f>'Conti vinter 2025'!$P$7</f>
        <v>45882</v>
      </c>
      <c r="J137" s="5">
        <f t="shared" si="9"/>
        <v>0</v>
      </c>
      <c r="K137" s="6">
        <f t="shared" ca="1" si="9"/>
        <v>45782</v>
      </c>
      <c r="M137" s="5">
        <f>'Conti vinter 2025'!$M$7</f>
        <v>0</v>
      </c>
      <c r="N137" s="5" t="s">
        <v>761</v>
      </c>
      <c r="O137" s="5" t="s">
        <v>762</v>
      </c>
      <c r="R137" s="5">
        <v>35</v>
      </c>
      <c r="T137" s="7" t="str">
        <f>'Conti vinter 2025'!$P$10</f>
        <v/>
      </c>
      <c r="U137" s="84" t="str">
        <f>'Conti vinter 2025'!$O$10</f>
        <v/>
      </c>
      <c r="X137" s="38" t="str">
        <f>'Conti vinter 2025'!$N$10</f>
        <v/>
      </c>
      <c r="Y137" s="39" t="str">
        <f>'Conti vinter 2025'!$M$10</f>
        <v/>
      </c>
      <c r="Z137" s="5" t="s">
        <v>764</v>
      </c>
    </row>
    <row r="138" spans="1:26" ht="15.5" x14ac:dyDescent="0.35">
      <c r="A138" s="5" t="s">
        <v>757</v>
      </c>
      <c r="B138" s="5" t="s">
        <v>758</v>
      </c>
      <c r="C138" s="5" t="s">
        <v>759</v>
      </c>
      <c r="D138" s="5" t="s">
        <v>760</v>
      </c>
      <c r="E138" s="5">
        <f t="shared" si="8"/>
        <v>0</v>
      </c>
      <c r="F138" s="102" t="s">
        <v>374</v>
      </c>
      <c r="H138" s="35">
        <f>VLOOKUP(F138,'Conti vinter 2025'!$D$17:$E$316,2,FALSE)</f>
        <v>0</v>
      </c>
      <c r="I138" s="68">
        <f>'Conti vinter 2025'!$P$7</f>
        <v>45882</v>
      </c>
      <c r="J138" s="5">
        <f t="shared" si="9"/>
        <v>0</v>
      </c>
      <c r="K138" s="6">
        <f t="shared" ca="1" si="9"/>
        <v>45782</v>
      </c>
      <c r="M138" s="5">
        <f>'Conti vinter 2025'!$M$7</f>
        <v>0</v>
      </c>
      <c r="N138" s="5" t="s">
        <v>761</v>
      </c>
      <c r="O138" s="5" t="s">
        <v>762</v>
      </c>
      <c r="R138" s="5">
        <v>35</v>
      </c>
      <c r="T138" s="7" t="str">
        <f>'Conti vinter 2025'!$P$10</f>
        <v/>
      </c>
      <c r="U138" s="84" t="str">
        <f>'Conti vinter 2025'!$O$10</f>
        <v/>
      </c>
      <c r="X138" s="38" t="str">
        <f>'Conti vinter 2025'!$N$10</f>
        <v/>
      </c>
      <c r="Y138" s="39" t="str">
        <f>'Conti vinter 2025'!$M$10</f>
        <v/>
      </c>
      <c r="Z138" s="5" t="s">
        <v>764</v>
      </c>
    </row>
    <row r="139" spans="1:26" ht="15.5" x14ac:dyDescent="0.35">
      <c r="A139" s="5" t="s">
        <v>757</v>
      </c>
      <c r="B139" s="5" t="s">
        <v>758</v>
      </c>
      <c r="C139" s="5" t="s">
        <v>759</v>
      </c>
      <c r="D139" s="5" t="s">
        <v>760</v>
      </c>
      <c r="E139" s="5">
        <f t="shared" si="8"/>
        <v>0</v>
      </c>
      <c r="F139" s="102" t="s">
        <v>376</v>
      </c>
      <c r="H139" s="35">
        <f>VLOOKUP(F139,'Conti vinter 2025'!$D$17:$E$316,2,FALSE)</f>
        <v>0</v>
      </c>
      <c r="I139" s="68">
        <f>'Conti vinter 2025'!$P$7</f>
        <v>45882</v>
      </c>
      <c r="J139" s="5">
        <f t="shared" si="9"/>
        <v>0</v>
      </c>
      <c r="K139" s="6">
        <f t="shared" ca="1" si="9"/>
        <v>45782</v>
      </c>
      <c r="M139" s="5">
        <f>'Conti vinter 2025'!$M$7</f>
        <v>0</v>
      </c>
      <c r="N139" s="5" t="s">
        <v>761</v>
      </c>
      <c r="O139" s="5" t="s">
        <v>762</v>
      </c>
      <c r="R139" s="5">
        <v>35</v>
      </c>
      <c r="T139" s="7" t="str">
        <f>'Conti vinter 2025'!$P$10</f>
        <v/>
      </c>
      <c r="U139" s="84" t="str">
        <f>'Conti vinter 2025'!$O$10</f>
        <v/>
      </c>
      <c r="X139" s="38" t="str">
        <f>'Conti vinter 2025'!$N$10</f>
        <v/>
      </c>
      <c r="Y139" s="39" t="str">
        <f>'Conti vinter 2025'!$M$10</f>
        <v/>
      </c>
      <c r="Z139" s="5" t="s">
        <v>764</v>
      </c>
    </row>
    <row r="140" spans="1:26" ht="15.5" x14ac:dyDescent="0.35">
      <c r="A140" s="5" t="s">
        <v>757</v>
      </c>
      <c r="B140" s="5" t="s">
        <v>758</v>
      </c>
      <c r="C140" s="5" t="s">
        <v>759</v>
      </c>
      <c r="D140" s="5" t="s">
        <v>760</v>
      </c>
      <c r="E140" s="5">
        <f t="shared" si="8"/>
        <v>0</v>
      </c>
      <c r="F140" s="102" t="s">
        <v>378</v>
      </c>
      <c r="H140" s="35">
        <f>VLOOKUP(F140,'Conti vinter 2025'!$D$17:$E$316,2,FALSE)</f>
        <v>0</v>
      </c>
      <c r="I140" s="68">
        <f>'Conti vinter 2025'!$P$7</f>
        <v>45882</v>
      </c>
      <c r="J140" s="5">
        <f t="shared" si="9"/>
        <v>0</v>
      </c>
      <c r="K140" s="6">
        <f t="shared" ca="1" si="9"/>
        <v>45782</v>
      </c>
      <c r="M140" s="5">
        <f>'Conti vinter 2025'!$M$7</f>
        <v>0</v>
      </c>
      <c r="N140" s="5" t="s">
        <v>761</v>
      </c>
      <c r="O140" s="5" t="s">
        <v>762</v>
      </c>
      <c r="R140" s="5">
        <v>35</v>
      </c>
      <c r="T140" s="7" t="str">
        <f>'Conti vinter 2025'!$P$10</f>
        <v/>
      </c>
      <c r="U140" s="84" t="str">
        <f>'Conti vinter 2025'!$O$10</f>
        <v/>
      </c>
      <c r="X140" s="38" t="str">
        <f>'Conti vinter 2025'!$N$10</f>
        <v/>
      </c>
      <c r="Y140" s="39" t="str">
        <f>'Conti vinter 2025'!$M$10</f>
        <v/>
      </c>
      <c r="Z140" s="5" t="s">
        <v>764</v>
      </c>
    </row>
    <row r="141" spans="1:26" ht="15.5" x14ac:dyDescent="0.35">
      <c r="A141" s="5" t="s">
        <v>757</v>
      </c>
      <c r="B141" s="5" t="s">
        <v>758</v>
      </c>
      <c r="C141" s="5" t="s">
        <v>759</v>
      </c>
      <c r="D141" s="5" t="s">
        <v>760</v>
      </c>
      <c r="E141" s="5">
        <f t="shared" si="8"/>
        <v>0</v>
      </c>
      <c r="F141" s="102" t="s">
        <v>380</v>
      </c>
      <c r="H141" s="35">
        <f>VLOOKUP(F141,'Conti vinter 2025'!$D$17:$E$316,2,FALSE)</f>
        <v>0</v>
      </c>
      <c r="I141" s="68">
        <f>'Conti vinter 2025'!$P$7</f>
        <v>45882</v>
      </c>
      <c r="J141" s="5">
        <f t="shared" si="9"/>
        <v>0</v>
      </c>
      <c r="K141" s="6">
        <f t="shared" ca="1" si="9"/>
        <v>45782</v>
      </c>
      <c r="M141" s="5">
        <f>'Conti vinter 2025'!$M$7</f>
        <v>0</v>
      </c>
      <c r="N141" s="5" t="s">
        <v>761</v>
      </c>
      <c r="O141" s="5" t="s">
        <v>762</v>
      </c>
      <c r="R141" s="5">
        <v>35</v>
      </c>
      <c r="T141" s="7" t="str">
        <f>'Conti vinter 2025'!$P$10</f>
        <v/>
      </c>
      <c r="U141" s="84" t="str">
        <f>'Conti vinter 2025'!$O$10</f>
        <v/>
      </c>
      <c r="X141" s="38" t="str">
        <f>'Conti vinter 2025'!$N$10</f>
        <v/>
      </c>
      <c r="Y141" s="39" t="str">
        <f>'Conti vinter 2025'!$M$10</f>
        <v/>
      </c>
      <c r="Z141" s="5" t="s">
        <v>764</v>
      </c>
    </row>
    <row r="142" spans="1:26" ht="15.5" x14ac:dyDescent="0.35">
      <c r="A142" s="5" t="s">
        <v>757</v>
      </c>
      <c r="B142" s="5" t="s">
        <v>758</v>
      </c>
      <c r="C142" s="5" t="s">
        <v>759</v>
      </c>
      <c r="D142" s="5" t="s">
        <v>760</v>
      </c>
      <c r="E142" s="5">
        <f t="shared" si="8"/>
        <v>0</v>
      </c>
      <c r="F142" s="102" t="s">
        <v>382</v>
      </c>
      <c r="H142" s="35">
        <f>VLOOKUP(F142,'Conti vinter 2025'!$D$17:$E$316,2,FALSE)</f>
        <v>0</v>
      </c>
      <c r="I142" s="68">
        <f>'Conti vinter 2025'!$P$7</f>
        <v>45882</v>
      </c>
      <c r="J142" s="5">
        <f t="shared" si="9"/>
        <v>0</v>
      </c>
      <c r="K142" s="6">
        <f t="shared" ca="1" si="9"/>
        <v>45782</v>
      </c>
      <c r="M142" s="5">
        <f>'Conti vinter 2025'!$M$7</f>
        <v>0</v>
      </c>
      <c r="N142" s="5" t="s">
        <v>761</v>
      </c>
      <c r="O142" s="5" t="s">
        <v>762</v>
      </c>
      <c r="R142" s="5">
        <v>35</v>
      </c>
      <c r="T142" s="7" t="str">
        <f>'Conti vinter 2025'!$P$10</f>
        <v/>
      </c>
      <c r="U142" s="84" t="str">
        <f>'Conti vinter 2025'!$O$10</f>
        <v/>
      </c>
      <c r="X142" s="38" t="str">
        <f>'Conti vinter 2025'!$N$10</f>
        <v/>
      </c>
      <c r="Y142" s="39" t="str">
        <f>'Conti vinter 2025'!$M$10</f>
        <v/>
      </c>
      <c r="Z142" s="5" t="s">
        <v>764</v>
      </c>
    </row>
    <row r="143" spans="1:26" ht="15.5" x14ac:dyDescent="0.35">
      <c r="A143" s="5" t="s">
        <v>757</v>
      </c>
      <c r="B143" s="5" t="s">
        <v>758</v>
      </c>
      <c r="C143" s="5" t="s">
        <v>759</v>
      </c>
      <c r="D143" s="5" t="s">
        <v>760</v>
      </c>
      <c r="E143" s="5">
        <f t="shared" si="8"/>
        <v>0</v>
      </c>
      <c r="F143" s="102" t="s">
        <v>385</v>
      </c>
      <c r="H143" s="35">
        <f>VLOOKUP(F143,'Conti vinter 2025'!$D$17:$E$316,2,FALSE)</f>
        <v>0</v>
      </c>
      <c r="I143" s="68">
        <f>'Conti vinter 2025'!$P$7</f>
        <v>45882</v>
      </c>
      <c r="J143" s="5">
        <f t="shared" si="9"/>
        <v>0</v>
      </c>
      <c r="K143" s="6">
        <f t="shared" ca="1" si="9"/>
        <v>45782</v>
      </c>
      <c r="M143" s="5">
        <f>'Conti vinter 2025'!$M$7</f>
        <v>0</v>
      </c>
      <c r="N143" s="5" t="s">
        <v>761</v>
      </c>
      <c r="O143" s="5" t="s">
        <v>762</v>
      </c>
      <c r="R143" s="5">
        <v>35</v>
      </c>
      <c r="T143" s="7" t="str">
        <f>'Conti vinter 2025'!$P$10</f>
        <v/>
      </c>
      <c r="U143" s="84" t="str">
        <f>'Conti vinter 2025'!$O$10</f>
        <v/>
      </c>
      <c r="X143" s="38" t="str">
        <f>'Conti vinter 2025'!$N$10</f>
        <v/>
      </c>
      <c r="Y143" s="39" t="str">
        <f>'Conti vinter 2025'!$M$10</f>
        <v/>
      </c>
      <c r="Z143" s="5" t="s">
        <v>764</v>
      </c>
    </row>
    <row r="144" spans="1:26" ht="15.5" x14ac:dyDescent="0.35">
      <c r="A144" s="5" t="s">
        <v>757</v>
      </c>
      <c r="B144" s="5" t="s">
        <v>758</v>
      </c>
      <c r="C144" s="5" t="s">
        <v>759</v>
      </c>
      <c r="D144" s="5" t="s">
        <v>760</v>
      </c>
      <c r="E144" s="5">
        <f t="shared" si="8"/>
        <v>0</v>
      </c>
      <c r="F144" s="102" t="s">
        <v>387</v>
      </c>
      <c r="H144" s="35">
        <f>VLOOKUP(F144,'Conti vinter 2025'!$D$17:$E$316,2,FALSE)</f>
        <v>0</v>
      </c>
      <c r="I144" s="68">
        <f>'Conti vinter 2025'!$P$7</f>
        <v>45882</v>
      </c>
      <c r="J144" s="5">
        <f t="shared" si="9"/>
        <v>0</v>
      </c>
      <c r="K144" s="6">
        <f t="shared" ca="1" si="9"/>
        <v>45782</v>
      </c>
      <c r="M144" s="5">
        <f>'Conti vinter 2025'!$M$7</f>
        <v>0</v>
      </c>
      <c r="N144" s="5" t="s">
        <v>761</v>
      </c>
      <c r="O144" s="5" t="s">
        <v>762</v>
      </c>
      <c r="R144" s="5">
        <v>35</v>
      </c>
      <c r="T144" s="7" t="str">
        <f>'Conti vinter 2025'!$P$10</f>
        <v/>
      </c>
      <c r="U144" s="84" t="str">
        <f>'Conti vinter 2025'!$O$10</f>
        <v/>
      </c>
      <c r="X144" s="38" t="str">
        <f>'Conti vinter 2025'!$N$10</f>
        <v/>
      </c>
      <c r="Y144" s="39" t="str">
        <f>'Conti vinter 2025'!$M$10</f>
        <v/>
      </c>
      <c r="Z144" s="5" t="s">
        <v>764</v>
      </c>
    </row>
    <row r="145" spans="1:26" ht="15.5" x14ac:dyDescent="0.35">
      <c r="A145" s="5" t="s">
        <v>757</v>
      </c>
      <c r="B145" s="5" t="s">
        <v>758</v>
      </c>
      <c r="C145" s="5" t="s">
        <v>759</v>
      </c>
      <c r="D145" s="5" t="s">
        <v>760</v>
      </c>
      <c r="E145" s="5">
        <f t="shared" si="8"/>
        <v>0</v>
      </c>
      <c r="F145" s="102" t="s">
        <v>389</v>
      </c>
      <c r="H145" s="35">
        <f>VLOOKUP(F145,'Conti vinter 2025'!$D$17:$E$316,2,FALSE)</f>
        <v>0</v>
      </c>
      <c r="I145" s="68">
        <f>'Conti vinter 2025'!$P$7</f>
        <v>45882</v>
      </c>
      <c r="J145" s="5">
        <f t="shared" si="9"/>
        <v>0</v>
      </c>
      <c r="K145" s="6">
        <f t="shared" ca="1" si="9"/>
        <v>45782</v>
      </c>
      <c r="M145" s="5">
        <f>'Conti vinter 2025'!$M$7</f>
        <v>0</v>
      </c>
      <c r="N145" s="5" t="s">
        <v>761</v>
      </c>
      <c r="O145" s="5" t="s">
        <v>762</v>
      </c>
      <c r="R145" s="5">
        <v>35</v>
      </c>
      <c r="T145" s="7" t="str">
        <f>'Conti vinter 2025'!$P$10</f>
        <v/>
      </c>
      <c r="U145" s="84" t="str">
        <f>'Conti vinter 2025'!$O$10</f>
        <v/>
      </c>
      <c r="X145" s="38" t="str">
        <f>'Conti vinter 2025'!$N$10</f>
        <v/>
      </c>
      <c r="Y145" s="39" t="str">
        <f>'Conti vinter 2025'!$M$10</f>
        <v/>
      </c>
      <c r="Z145" s="5" t="s">
        <v>764</v>
      </c>
    </row>
    <row r="146" spans="1:26" ht="15.5" x14ac:dyDescent="0.35">
      <c r="A146" s="5" t="s">
        <v>757</v>
      </c>
      <c r="B146" s="5" t="s">
        <v>758</v>
      </c>
      <c r="C146" s="5" t="s">
        <v>759</v>
      </c>
      <c r="D146" s="5" t="s">
        <v>760</v>
      </c>
      <c r="E146" s="5">
        <f t="shared" si="8"/>
        <v>0</v>
      </c>
      <c r="F146" s="102" t="s">
        <v>391</v>
      </c>
      <c r="H146" s="35">
        <f>VLOOKUP(F146,'Conti vinter 2025'!$D$17:$E$316,2,FALSE)</f>
        <v>0</v>
      </c>
      <c r="I146" s="68">
        <f>'Conti vinter 2025'!$P$7</f>
        <v>45882</v>
      </c>
      <c r="J146" s="5">
        <f t="shared" si="9"/>
        <v>0</v>
      </c>
      <c r="K146" s="6">
        <f t="shared" ca="1" si="9"/>
        <v>45782</v>
      </c>
      <c r="M146" s="5">
        <f>'Conti vinter 2025'!$M$7</f>
        <v>0</v>
      </c>
      <c r="N146" s="5" t="s">
        <v>761</v>
      </c>
      <c r="O146" s="5" t="s">
        <v>762</v>
      </c>
      <c r="R146" s="5">
        <v>35</v>
      </c>
      <c r="T146" s="7" t="str">
        <f>'Conti vinter 2025'!$P$10</f>
        <v/>
      </c>
      <c r="U146" s="84" t="str">
        <f>'Conti vinter 2025'!$O$10</f>
        <v/>
      </c>
      <c r="X146" s="38" t="str">
        <f>'Conti vinter 2025'!$N$10</f>
        <v/>
      </c>
      <c r="Y146" s="39" t="str">
        <f>'Conti vinter 2025'!$M$10</f>
        <v/>
      </c>
      <c r="Z146" s="5" t="s">
        <v>764</v>
      </c>
    </row>
    <row r="147" spans="1:26" ht="15.5" x14ac:dyDescent="0.35">
      <c r="A147" s="5" t="s">
        <v>757</v>
      </c>
      <c r="B147" s="5" t="s">
        <v>758</v>
      </c>
      <c r="C147" s="5" t="s">
        <v>759</v>
      </c>
      <c r="D147" s="5" t="s">
        <v>760</v>
      </c>
      <c r="E147" s="5">
        <f t="shared" si="8"/>
        <v>0</v>
      </c>
      <c r="F147" s="102" t="s">
        <v>393</v>
      </c>
      <c r="H147" s="35">
        <f>VLOOKUP(F147,'Conti vinter 2025'!$D$17:$E$316,2,FALSE)</f>
        <v>0</v>
      </c>
      <c r="I147" s="68">
        <f>'Conti vinter 2025'!$P$7</f>
        <v>45882</v>
      </c>
      <c r="J147" s="5">
        <f t="shared" si="9"/>
        <v>0</v>
      </c>
      <c r="K147" s="6">
        <f t="shared" ca="1" si="9"/>
        <v>45782</v>
      </c>
      <c r="M147" s="5">
        <f>'Conti vinter 2025'!$M$7</f>
        <v>0</v>
      </c>
      <c r="N147" s="5" t="s">
        <v>761</v>
      </c>
      <c r="O147" s="5" t="s">
        <v>762</v>
      </c>
      <c r="R147" s="5">
        <v>35</v>
      </c>
      <c r="T147" s="7" t="str">
        <f>'Conti vinter 2025'!$P$10</f>
        <v/>
      </c>
      <c r="U147" s="84" t="str">
        <f>'Conti vinter 2025'!$O$10</f>
        <v/>
      </c>
      <c r="X147" s="38" t="str">
        <f>'Conti vinter 2025'!$N$10</f>
        <v/>
      </c>
      <c r="Y147" s="39" t="str">
        <f>'Conti vinter 2025'!$M$10</f>
        <v/>
      </c>
      <c r="Z147" s="5" t="s">
        <v>764</v>
      </c>
    </row>
    <row r="148" spans="1:26" ht="15.5" x14ac:dyDescent="0.35">
      <c r="A148" s="5" t="s">
        <v>757</v>
      </c>
      <c r="B148" s="5" t="s">
        <v>758</v>
      </c>
      <c r="C148" s="5" t="s">
        <v>759</v>
      </c>
      <c r="D148" s="5" t="s">
        <v>760</v>
      </c>
      <c r="E148" s="5">
        <f t="shared" si="8"/>
        <v>0</v>
      </c>
      <c r="F148" s="102" t="s">
        <v>395</v>
      </c>
      <c r="H148" s="35">
        <f>VLOOKUP(F148,'Conti vinter 2025'!$D$17:$E$316,2,FALSE)</f>
        <v>0</v>
      </c>
      <c r="I148" s="68">
        <f>'Conti vinter 2025'!$P$7</f>
        <v>45882</v>
      </c>
      <c r="J148" s="5">
        <f t="shared" ref="J148:K163" si="10">J147</f>
        <v>0</v>
      </c>
      <c r="K148" s="6">
        <f t="shared" ca="1" si="10"/>
        <v>45782</v>
      </c>
      <c r="M148" s="5">
        <f>'Conti vinter 2025'!$M$7</f>
        <v>0</v>
      </c>
      <c r="N148" s="5" t="s">
        <v>761</v>
      </c>
      <c r="O148" s="5" t="s">
        <v>762</v>
      </c>
      <c r="R148" s="5">
        <v>35</v>
      </c>
      <c r="T148" s="7" t="str">
        <f>'Conti vinter 2025'!$P$10</f>
        <v/>
      </c>
      <c r="U148" s="84" t="str">
        <f>'Conti vinter 2025'!$O$10</f>
        <v/>
      </c>
      <c r="X148" s="38" t="str">
        <f>'Conti vinter 2025'!$N$10</f>
        <v/>
      </c>
      <c r="Y148" s="39" t="str">
        <f>'Conti vinter 2025'!$M$10</f>
        <v/>
      </c>
      <c r="Z148" s="5" t="s">
        <v>764</v>
      </c>
    </row>
    <row r="149" spans="1:26" ht="15.5" x14ac:dyDescent="0.35">
      <c r="A149" s="5" t="s">
        <v>757</v>
      </c>
      <c r="B149" s="5" t="s">
        <v>758</v>
      </c>
      <c r="C149" s="5" t="s">
        <v>759</v>
      </c>
      <c r="D149" s="5" t="s">
        <v>760</v>
      </c>
      <c r="E149" s="5">
        <f t="shared" si="8"/>
        <v>0</v>
      </c>
      <c r="F149" s="102" t="s">
        <v>397</v>
      </c>
      <c r="H149" s="35">
        <f>VLOOKUP(F149,'Conti vinter 2025'!$D$17:$E$316,2,FALSE)</f>
        <v>0</v>
      </c>
      <c r="I149" s="68">
        <f>'Conti vinter 2025'!$P$7</f>
        <v>45882</v>
      </c>
      <c r="J149" s="5">
        <f t="shared" si="10"/>
        <v>0</v>
      </c>
      <c r="K149" s="6">
        <f t="shared" ca="1" si="10"/>
        <v>45782</v>
      </c>
      <c r="M149" s="5">
        <f>'Conti vinter 2025'!$M$7</f>
        <v>0</v>
      </c>
      <c r="N149" s="5" t="s">
        <v>761</v>
      </c>
      <c r="O149" s="5" t="s">
        <v>762</v>
      </c>
      <c r="R149" s="5">
        <v>35</v>
      </c>
      <c r="T149" s="7" t="str">
        <f>'Conti vinter 2025'!$P$10</f>
        <v/>
      </c>
      <c r="U149" s="84" t="str">
        <f>'Conti vinter 2025'!$O$10</f>
        <v/>
      </c>
      <c r="X149" s="38" t="str">
        <f>'Conti vinter 2025'!$N$10</f>
        <v/>
      </c>
      <c r="Y149" s="39" t="str">
        <f>'Conti vinter 2025'!$M$10</f>
        <v/>
      </c>
      <c r="Z149" s="5" t="s">
        <v>764</v>
      </c>
    </row>
    <row r="150" spans="1:26" ht="15.5" x14ac:dyDescent="0.35">
      <c r="A150" s="5" t="s">
        <v>757</v>
      </c>
      <c r="B150" s="5" t="s">
        <v>758</v>
      </c>
      <c r="C150" s="5" t="s">
        <v>759</v>
      </c>
      <c r="D150" s="5" t="s">
        <v>760</v>
      </c>
      <c r="E150" s="5">
        <f t="shared" si="8"/>
        <v>0</v>
      </c>
      <c r="F150" s="102" t="s">
        <v>399</v>
      </c>
      <c r="H150" s="35">
        <f>VLOOKUP(F150,'Conti vinter 2025'!$D$17:$E$316,2,FALSE)</f>
        <v>0</v>
      </c>
      <c r="I150" s="68">
        <f>'Conti vinter 2025'!$P$7</f>
        <v>45882</v>
      </c>
      <c r="J150" s="5">
        <f t="shared" si="10"/>
        <v>0</v>
      </c>
      <c r="K150" s="6">
        <f t="shared" ca="1" si="10"/>
        <v>45782</v>
      </c>
      <c r="M150" s="5">
        <f>'Conti vinter 2025'!$M$7</f>
        <v>0</v>
      </c>
      <c r="N150" s="5" t="s">
        <v>761</v>
      </c>
      <c r="O150" s="5" t="s">
        <v>762</v>
      </c>
      <c r="R150" s="5">
        <v>35</v>
      </c>
      <c r="T150" s="7" t="str">
        <f>'Conti vinter 2025'!$P$10</f>
        <v/>
      </c>
      <c r="U150" s="84" t="str">
        <f>'Conti vinter 2025'!$O$10</f>
        <v/>
      </c>
      <c r="X150" s="38" t="str">
        <f>'Conti vinter 2025'!$N$10</f>
        <v/>
      </c>
      <c r="Y150" s="39" t="str">
        <f>'Conti vinter 2025'!$M$10</f>
        <v/>
      </c>
      <c r="Z150" s="5" t="s">
        <v>764</v>
      </c>
    </row>
    <row r="151" spans="1:26" ht="15.5" x14ac:dyDescent="0.35">
      <c r="A151" s="5" t="s">
        <v>757</v>
      </c>
      <c r="B151" s="5" t="s">
        <v>758</v>
      </c>
      <c r="C151" s="5" t="s">
        <v>759</v>
      </c>
      <c r="D151" s="5" t="s">
        <v>760</v>
      </c>
      <c r="E151" s="5">
        <f t="shared" si="8"/>
        <v>0</v>
      </c>
      <c r="F151" s="102" t="s">
        <v>401</v>
      </c>
      <c r="H151" s="35">
        <f>VLOOKUP(F151,'Conti vinter 2025'!$D$17:$E$316,2,FALSE)</f>
        <v>0</v>
      </c>
      <c r="I151" s="68">
        <f>'Conti vinter 2025'!$P$7</f>
        <v>45882</v>
      </c>
      <c r="J151" s="5">
        <f t="shared" si="10"/>
        <v>0</v>
      </c>
      <c r="K151" s="6">
        <f t="shared" ca="1" si="10"/>
        <v>45782</v>
      </c>
      <c r="M151" s="5">
        <f>'Conti vinter 2025'!$M$7</f>
        <v>0</v>
      </c>
      <c r="N151" s="5" t="s">
        <v>761</v>
      </c>
      <c r="O151" s="5" t="s">
        <v>762</v>
      </c>
      <c r="R151" s="5">
        <v>35</v>
      </c>
      <c r="T151" s="7" t="str">
        <f>'Conti vinter 2025'!$P$10</f>
        <v/>
      </c>
      <c r="U151" s="84" t="str">
        <f>'Conti vinter 2025'!$O$10</f>
        <v/>
      </c>
      <c r="X151" s="38" t="str">
        <f>'Conti vinter 2025'!$N$10</f>
        <v/>
      </c>
      <c r="Y151" s="39" t="str">
        <f>'Conti vinter 2025'!$M$10</f>
        <v/>
      </c>
      <c r="Z151" s="5" t="s">
        <v>764</v>
      </c>
    </row>
    <row r="152" spans="1:26" ht="15.5" x14ac:dyDescent="0.35">
      <c r="A152" s="5" t="s">
        <v>757</v>
      </c>
      <c r="B152" s="5" t="s">
        <v>758</v>
      </c>
      <c r="C152" s="5" t="s">
        <v>759</v>
      </c>
      <c r="D152" s="5" t="s">
        <v>760</v>
      </c>
      <c r="E152" s="5">
        <f t="shared" si="8"/>
        <v>0</v>
      </c>
      <c r="F152" s="102" t="s">
        <v>403</v>
      </c>
      <c r="H152" s="35">
        <f>VLOOKUP(F152,'Conti vinter 2025'!$D$17:$E$316,2,FALSE)</f>
        <v>0</v>
      </c>
      <c r="I152" s="68">
        <f>'Conti vinter 2025'!$P$7</f>
        <v>45882</v>
      </c>
      <c r="J152" s="5">
        <f t="shared" si="10"/>
        <v>0</v>
      </c>
      <c r="K152" s="6">
        <f t="shared" ca="1" si="10"/>
        <v>45782</v>
      </c>
      <c r="M152" s="5">
        <f>'Conti vinter 2025'!$M$7</f>
        <v>0</v>
      </c>
      <c r="N152" s="5" t="s">
        <v>761</v>
      </c>
      <c r="O152" s="5" t="s">
        <v>762</v>
      </c>
      <c r="R152" s="5">
        <v>35</v>
      </c>
      <c r="T152" s="7" t="str">
        <f>'Conti vinter 2025'!$P$10</f>
        <v/>
      </c>
      <c r="U152" s="84" t="str">
        <f>'Conti vinter 2025'!$O$10</f>
        <v/>
      </c>
      <c r="X152" s="38" t="str">
        <f>'Conti vinter 2025'!$N$10</f>
        <v/>
      </c>
      <c r="Y152" s="39" t="str">
        <f>'Conti vinter 2025'!$M$10</f>
        <v/>
      </c>
      <c r="Z152" s="5" t="s">
        <v>764</v>
      </c>
    </row>
    <row r="153" spans="1:26" ht="15.5" x14ac:dyDescent="0.35">
      <c r="A153" s="5" t="s">
        <v>757</v>
      </c>
      <c r="B153" s="5" t="s">
        <v>758</v>
      </c>
      <c r="C153" s="5" t="s">
        <v>759</v>
      </c>
      <c r="D153" s="5" t="s">
        <v>760</v>
      </c>
      <c r="E153" s="5">
        <f t="shared" si="8"/>
        <v>0</v>
      </c>
      <c r="F153" s="102" t="s">
        <v>405</v>
      </c>
      <c r="H153" s="35">
        <f>VLOOKUP(F153,'Conti vinter 2025'!$D$17:$E$316,2,FALSE)</f>
        <v>0</v>
      </c>
      <c r="I153" s="68">
        <f>'Conti vinter 2025'!$P$7</f>
        <v>45882</v>
      </c>
      <c r="J153" s="5">
        <f t="shared" si="10"/>
        <v>0</v>
      </c>
      <c r="K153" s="6">
        <f t="shared" ca="1" si="10"/>
        <v>45782</v>
      </c>
      <c r="M153" s="5">
        <f>'Conti vinter 2025'!$M$7</f>
        <v>0</v>
      </c>
      <c r="N153" s="5" t="s">
        <v>761</v>
      </c>
      <c r="O153" s="5" t="s">
        <v>762</v>
      </c>
      <c r="R153" s="5">
        <v>35</v>
      </c>
      <c r="T153" s="7" t="str">
        <f>'Conti vinter 2025'!$P$10</f>
        <v/>
      </c>
      <c r="U153" s="84" t="str">
        <f>'Conti vinter 2025'!$O$10</f>
        <v/>
      </c>
      <c r="X153" s="38" t="str">
        <f>'Conti vinter 2025'!$N$10</f>
        <v/>
      </c>
      <c r="Y153" s="39" t="str">
        <f>'Conti vinter 2025'!$M$10</f>
        <v/>
      </c>
      <c r="Z153" s="5" t="s">
        <v>764</v>
      </c>
    </row>
    <row r="154" spans="1:26" ht="15.5" x14ac:dyDescent="0.35">
      <c r="A154" s="5" t="s">
        <v>757</v>
      </c>
      <c r="B154" s="5" t="s">
        <v>758</v>
      </c>
      <c r="C154" s="5" t="s">
        <v>759</v>
      </c>
      <c r="D154" s="5" t="s">
        <v>760</v>
      </c>
      <c r="E154" s="5">
        <f t="shared" si="8"/>
        <v>0</v>
      </c>
      <c r="F154" s="102" t="s">
        <v>407</v>
      </c>
      <c r="H154" s="35">
        <f>VLOOKUP(F154,'Conti vinter 2025'!$D$17:$E$316,2,FALSE)</f>
        <v>0</v>
      </c>
      <c r="I154" s="68">
        <f>'Conti vinter 2025'!$P$7</f>
        <v>45882</v>
      </c>
      <c r="J154" s="5">
        <f t="shared" si="10"/>
        <v>0</v>
      </c>
      <c r="K154" s="6">
        <f t="shared" ca="1" si="10"/>
        <v>45782</v>
      </c>
      <c r="M154" s="5">
        <f>'Conti vinter 2025'!$M$7</f>
        <v>0</v>
      </c>
      <c r="N154" s="5" t="s">
        <v>761</v>
      </c>
      <c r="O154" s="5" t="s">
        <v>762</v>
      </c>
      <c r="R154" s="5">
        <v>35</v>
      </c>
      <c r="T154" s="7" t="str">
        <f>'Conti vinter 2025'!$P$10</f>
        <v/>
      </c>
      <c r="U154" s="84" t="str">
        <f>'Conti vinter 2025'!$O$10</f>
        <v/>
      </c>
      <c r="X154" s="38" t="str">
        <f>'Conti vinter 2025'!$N$10</f>
        <v/>
      </c>
      <c r="Y154" s="39" t="str">
        <f>'Conti vinter 2025'!$M$10</f>
        <v/>
      </c>
      <c r="Z154" s="5" t="s">
        <v>764</v>
      </c>
    </row>
    <row r="155" spans="1:26" ht="15.5" x14ac:dyDescent="0.35">
      <c r="A155" s="5" t="s">
        <v>757</v>
      </c>
      <c r="B155" s="5" t="s">
        <v>758</v>
      </c>
      <c r="C155" s="5" t="s">
        <v>759</v>
      </c>
      <c r="D155" s="5" t="s">
        <v>760</v>
      </c>
      <c r="E155" s="5">
        <f t="shared" si="8"/>
        <v>0</v>
      </c>
      <c r="F155" s="102" t="s">
        <v>409</v>
      </c>
      <c r="H155" s="35">
        <f>VLOOKUP(F155,'Conti vinter 2025'!$D$17:$E$316,2,FALSE)</f>
        <v>0</v>
      </c>
      <c r="I155" s="68">
        <f>'Conti vinter 2025'!$P$7</f>
        <v>45882</v>
      </c>
      <c r="J155" s="5">
        <f t="shared" si="10"/>
        <v>0</v>
      </c>
      <c r="K155" s="6">
        <f t="shared" ca="1" si="10"/>
        <v>45782</v>
      </c>
      <c r="M155" s="5">
        <f>'Conti vinter 2025'!$M$7</f>
        <v>0</v>
      </c>
      <c r="N155" s="5" t="s">
        <v>761</v>
      </c>
      <c r="O155" s="5" t="s">
        <v>762</v>
      </c>
      <c r="R155" s="5">
        <v>35</v>
      </c>
      <c r="T155" s="7" t="str">
        <f>'Conti vinter 2025'!$P$10</f>
        <v/>
      </c>
      <c r="U155" s="84" t="str">
        <f>'Conti vinter 2025'!$O$10</f>
        <v/>
      </c>
      <c r="X155" s="38" t="str">
        <f>'Conti vinter 2025'!$N$10</f>
        <v/>
      </c>
      <c r="Y155" s="39" t="str">
        <f>'Conti vinter 2025'!$M$10</f>
        <v/>
      </c>
      <c r="Z155" s="5" t="s">
        <v>764</v>
      </c>
    </row>
    <row r="156" spans="1:26" ht="15.5" x14ac:dyDescent="0.35">
      <c r="A156" s="5" t="s">
        <v>757</v>
      </c>
      <c r="B156" s="5" t="s">
        <v>758</v>
      </c>
      <c r="C156" s="5" t="s">
        <v>759</v>
      </c>
      <c r="D156" s="5" t="s">
        <v>760</v>
      </c>
      <c r="E156" s="5">
        <f t="shared" si="8"/>
        <v>0</v>
      </c>
      <c r="F156" s="102" t="s">
        <v>411</v>
      </c>
      <c r="H156" s="35">
        <f>VLOOKUP(F156,'Conti vinter 2025'!$D$17:$E$316,2,FALSE)</f>
        <v>0</v>
      </c>
      <c r="I156" s="68">
        <f>'Conti vinter 2025'!$P$7</f>
        <v>45882</v>
      </c>
      <c r="J156" s="5">
        <f t="shared" si="10"/>
        <v>0</v>
      </c>
      <c r="K156" s="6">
        <f t="shared" ca="1" si="10"/>
        <v>45782</v>
      </c>
      <c r="M156" s="5">
        <f>'Conti vinter 2025'!$M$7</f>
        <v>0</v>
      </c>
      <c r="N156" s="5" t="s">
        <v>761</v>
      </c>
      <c r="O156" s="5" t="s">
        <v>762</v>
      </c>
      <c r="R156" s="5">
        <v>35</v>
      </c>
      <c r="T156" s="7" t="str">
        <f>'Conti vinter 2025'!$P$10</f>
        <v/>
      </c>
      <c r="U156" s="84" t="str">
        <f>'Conti vinter 2025'!$O$10</f>
        <v/>
      </c>
      <c r="X156" s="38" t="str">
        <f>'Conti vinter 2025'!$N$10</f>
        <v/>
      </c>
      <c r="Y156" s="39" t="str">
        <f>'Conti vinter 2025'!$M$10</f>
        <v/>
      </c>
      <c r="Z156" s="5" t="s">
        <v>764</v>
      </c>
    </row>
    <row r="157" spans="1:26" ht="15.5" x14ac:dyDescent="0.35">
      <c r="A157" s="5" t="s">
        <v>757</v>
      </c>
      <c r="B157" s="5" t="s">
        <v>758</v>
      </c>
      <c r="C157" s="5" t="s">
        <v>759</v>
      </c>
      <c r="D157" s="5" t="s">
        <v>760</v>
      </c>
      <c r="E157" s="5">
        <f t="shared" si="8"/>
        <v>0</v>
      </c>
      <c r="F157" s="102" t="s">
        <v>413</v>
      </c>
      <c r="H157" s="35">
        <f>VLOOKUP(F157,'Conti vinter 2025'!$D$17:$E$316,2,FALSE)</f>
        <v>0</v>
      </c>
      <c r="I157" s="68">
        <f>'Conti vinter 2025'!$P$7</f>
        <v>45882</v>
      </c>
      <c r="J157" s="5">
        <f t="shared" si="10"/>
        <v>0</v>
      </c>
      <c r="K157" s="6">
        <f t="shared" ca="1" si="10"/>
        <v>45782</v>
      </c>
      <c r="M157" s="5">
        <f>'Conti vinter 2025'!$M$7</f>
        <v>0</v>
      </c>
      <c r="N157" s="5" t="s">
        <v>761</v>
      </c>
      <c r="O157" s="5" t="s">
        <v>762</v>
      </c>
      <c r="R157" s="5">
        <v>35</v>
      </c>
      <c r="T157" s="7" t="str">
        <f>'Conti vinter 2025'!$P$10</f>
        <v/>
      </c>
      <c r="U157" s="84" t="str">
        <f>'Conti vinter 2025'!$O$10</f>
        <v/>
      </c>
      <c r="X157" s="38" t="str">
        <f>'Conti vinter 2025'!$N$10</f>
        <v/>
      </c>
      <c r="Y157" s="39" t="str">
        <f>'Conti vinter 2025'!$M$10</f>
        <v/>
      </c>
      <c r="Z157" s="5" t="s">
        <v>764</v>
      </c>
    </row>
    <row r="158" spans="1:26" ht="15.5" x14ac:dyDescent="0.35">
      <c r="A158" s="5" t="s">
        <v>757</v>
      </c>
      <c r="B158" s="5" t="s">
        <v>758</v>
      </c>
      <c r="C158" s="5" t="s">
        <v>759</v>
      </c>
      <c r="D158" s="5" t="s">
        <v>760</v>
      </c>
      <c r="E158" s="5">
        <f t="shared" si="8"/>
        <v>0</v>
      </c>
      <c r="F158" s="102" t="s">
        <v>415</v>
      </c>
      <c r="H158" s="35">
        <f>VLOOKUP(F158,'Conti vinter 2025'!$D$17:$E$316,2,FALSE)</f>
        <v>0</v>
      </c>
      <c r="I158" s="68">
        <f>'Conti vinter 2025'!$P$7</f>
        <v>45882</v>
      </c>
      <c r="J158" s="5">
        <f t="shared" si="10"/>
        <v>0</v>
      </c>
      <c r="K158" s="6">
        <f t="shared" ca="1" si="10"/>
        <v>45782</v>
      </c>
      <c r="M158" s="5">
        <f>'Conti vinter 2025'!$M$7</f>
        <v>0</v>
      </c>
      <c r="N158" s="5" t="s">
        <v>761</v>
      </c>
      <c r="O158" s="5" t="s">
        <v>762</v>
      </c>
      <c r="R158" s="5">
        <v>35</v>
      </c>
      <c r="T158" s="7" t="str">
        <f>'Conti vinter 2025'!$P$10</f>
        <v/>
      </c>
      <c r="U158" s="84" t="str">
        <f>'Conti vinter 2025'!$O$10</f>
        <v/>
      </c>
      <c r="X158" s="38" t="str">
        <f>'Conti vinter 2025'!$N$10</f>
        <v/>
      </c>
      <c r="Y158" s="39" t="str">
        <f>'Conti vinter 2025'!$M$10</f>
        <v/>
      </c>
      <c r="Z158" s="5" t="s">
        <v>764</v>
      </c>
    </row>
    <row r="159" spans="1:26" ht="15.5" x14ac:dyDescent="0.35">
      <c r="A159" s="5" t="s">
        <v>757</v>
      </c>
      <c r="B159" s="5" t="s">
        <v>758</v>
      </c>
      <c r="C159" s="5" t="s">
        <v>759</v>
      </c>
      <c r="D159" s="5" t="s">
        <v>760</v>
      </c>
      <c r="E159" s="5">
        <f t="shared" si="8"/>
        <v>0</v>
      </c>
      <c r="F159" s="102" t="s">
        <v>417</v>
      </c>
      <c r="H159" s="35">
        <f>VLOOKUP(F159,'Conti vinter 2025'!$D$17:$E$316,2,FALSE)</f>
        <v>0</v>
      </c>
      <c r="I159" s="68">
        <f>'Conti vinter 2025'!$P$7</f>
        <v>45882</v>
      </c>
      <c r="J159" s="5">
        <f t="shared" si="10"/>
        <v>0</v>
      </c>
      <c r="K159" s="6">
        <f t="shared" ca="1" si="10"/>
        <v>45782</v>
      </c>
      <c r="M159" s="5">
        <f>'Conti vinter 2025'!$M$7</f>
        <v>0</v>
      </c>
      <c r="N159" s="5" t="s">
        <v>761</v>
      </c>
      <c r="O159" s="5" t="s">
        <v>762</v>
      </c>
      <c r="R159" s="5">
        <v>35</v>
      </c>
      <c r="T159" s="7" t="str">
        <f>'Conti vinter 2025'!$P$10</f>
        <v/>
      </c>
      <c r="U159" s="84" t="str">
        <f>'Conti vinter 2025'!$O$10</f>
        <v/>
      </c>
      <c r="X159" s="38" t="str">
        <f>'Conti vinter 2025'!$N$10</f>
        <v/>
      </c>
      <c r="Y159" s="39" t="str">
        <f>'Conti vinter 2025'!$M$10</f>
        <v/>
      </c>
      <c r="Z159" s="5" t="s">
        <v>764</v>
      </c>
    </row>
    <row r="160" spans="1:26" ht="15.5" x14ac:dyDescent="0.35">
      <c r="A160" s="5" t="s">
        <v>757</v>
      </c>
      <c r="B160" s="5" t="s">
        <v>758</v>
      </c>
      <c r="C160" s="5" t="s">
        <v>759</v>
      </c>
      <c r="D160" s="5" t="s">
        <v>760</v>
      </c>
      <c r="E160" s="5">
        <f t="shared" si="8"/>
        <v>0</v>
      </c>
      <c r="F160" s="102" t="s">
        <v>419</v>
      </c>
      <c r="H160" s="35">
        <f>VLOOKUP(F160,'Conti vinter 2025'!$D$17:$E$316,2,FALSE)</f>
        <v>0</v>
      </c>
      <c r="I160" s="68">
        <f>'Conti vinter 2025'!$P$7</f>
        <v>45882</v>
      </c>
      <c r="J160" s="5">
        <f t="shared" si="10"/>
        <v>0</v>
      </c>
      <c r="K160" s="6">
        <f t="shared" ca="1" si="10"/>
        <v>45782</v>
      </c>
      <c r="M160" s="5">
        <f>'Conti vinter 2025'!$M$7</f>
        <v>0</v>
      </c>
      <c r="N160" s="5" t="s">
        <v>761</v>
      </c>
      <c r="O160" s="5" t="s">
        <v>762</v>
      </c>
      <c r="R160" s="5">
        <v>35</v>
      </c>
      <c r="T160" s="7" t="str">
        <f>'Conti vinter 2025'!$P$10</f>
        <v/>
      </c>
      <c r="U160" s="84" t="str">
        <f>'Conti vinter 2025'!$O$10</f>
        <v/>
      </c>
      <c r="X160" s="38" t="str">
        <f>'Conti vinter 2025'!$N$10</f>
        <v/>
      </c>
      <c r="Y160" s="39" t="str">
        <f>'Conti vinter 2025'!$M$10</f>
        <v/>
      </c>
      <c r="Z160" s="5" t="s">
        <v>764</v>
      </c>
    </row>
    <row r="161" spans="1:26" ht="15.5" x14ac:dyDescent="0.35">
      <c r="A161" s="5" t="s">
        <v>757</v>
      </c>
      <c r="B161" s="5" t="s">
        <v>758</v>
      </c>
      <c r="C161" s="5" t="s">
        <v>759</v>
      </c>
      <c r="D161" s="5" t="s">
        <v>760</v>
      </c>
      <c r="E161" s="5">
        <f t="shared" si="8"/>
        <v>0</v>
      </c>
      <c r="F161" s="102" t="s">
        <v>421</v>
      </c>
      <c r="H161" s="35">
        <f>VLOOKUP(F161,'Conti vinter 2025'!$D$17:$E$316,2,FALSE)</f>
        <v>0</v>
      </c>
      <c r="I161" s="68">
        <f>'Conti vinter 2025'!$P$7</f>
        <v>45882</v>
      </c>
      <c r="J161" s="5">
        <f t="shared" si="10"/>
        <v>0</v>
      </c>
      <c r="K161" s="6">
        <f t="shared" ca="1" si="10"/>
        <v>45782</v>
      </c>
      <c r="M161" s="5">
        <f>'Conti vinter 2025'!$M$7</f>
        <v>0</v>
      </c>
      <c r="N161" s="5" t="s">
        <v>761</v>
      </c>
      <c r="O161" s="5" t="s">
        <v>762</v>
      </c>
      <c r="R161" s="5">
        <v>35</v>
      </c>
      <c r="T161" s="7" t="str">
        <f>'Conti vinter 2025'!$P$10</f>
        <v/>
      </c>
      <c r="U161" s="84" t="str">
        <f>'Conti vinter 2025'!$O$10</f>
        <v/>
      </c>
      <c r="X161" s="38" t="str">
        <f>'Conti vinter 2025'!$N$10</f>
        <v/>
      </c>
      <c r="Y161" s="39" t="str">
        <f>'Conti vinter 2025'!$M$10</f>
        <v/>
      </c>
      <c r="Z161" s="5" t="s">
        <v>764</v>
      </c>
    </row>
    <row r="162" spans="1:26" ht="15.5" x14ac:dyDescent="0.35">
      <c r="A162" s="5" t="s">
        <v>757</v>
      </c>
      <c r="B162" s="5" t="s">
        <v>758</v>
      </c>
      <c r="C162" s="5" t="s">
        <v>759</v>
      </c>
      <c r="D162" s="5" t="s">
        <v>760</v>
      </c>
      <c r="E162" s="5">
        <f t="shared" si="8"/>
        <v>0</v>
      </c>
      <c r="F162" s="102" t="s">
        <v>423</v>
      </c>
      <c r="H162" s="35">
        <f>VLOOKUP(F162,'Conti vinter 2025'!$D$17:$E$316,2,FALSE)</f>
        <v>0</v>
      </c>
      <c r="I162" s="68">
        <f>'Conti vinter 2025'!$P$7</f>
        <v>45882</v>
      </c>
      <c r="J162" s="5">
        <f t="shared" si="10"/>
        <v>0</v>
      </c>
      <c r="K162" s="6">
        <f t="shared" ca="1" si="10"/>
        <v>45782</v>
      </c>
      <c r="M162" s="5">
        <f>'Conti vinter 2025'!$M$7</f>
        <v>0</v>
      </c>
      <c r="N162" s="5" t="s">
        <v>761</v>
      </c>
      <c r="O162" s="5" t="s">
        <v>762</v>
      </c>
      <c r="R162" s="5">
        <v>35</v>
      </c>
      <c r="T162" s="7" t="str">
        <f>'Conti vinter 2025'!$P$10</f>
        <v/>
      </c>
      <c r="U162" s="84" t="str">
        <f>'Conti vinter 2025'!$O$10</f>
        <v/>
      </c>
      <c r="X162" s="38" t="str">
        <f>'Conti vinter 2025'!$N$10</f>
        <v/>
      </c>
      <c r="Y162" s="39" t="str">
        <f>'Conti vinter 2025'!$M$10</f>
        <v/>
      </c>
      <c r="Z162" s="5" t="s">
        <v>764</v>
      </c>
    </row>
    <row r="163" spans="1:26" ht="15.5" x14ac:dyDescent="0.35">
      <c r="A163" s="5" t="s">
        <v>757</v>
      </c>
      <c r="B163" s="5" t="s">
        <v>758</v>
      </c>
      <c r="C163" s="5" t="s">
        <v>759</v>
      </c>
      <c r="D163" s="5" t="s">
        <v>760</v>
      </c>
      <c r="E163" s="5">
        <f t="shared" si="8"/>
        <v>0</v>
      </c>
      <c r="F163" s="102" t="s">
        <v>425</v>
      </c>
      <c r="H163" s="35">
        <f>VLOOKUP(F163,'Conti vinter 2025'!$D$17:$E$316,2,FALSE)</f>
        <v>0</v>
      </c>
      <c r="I163" s="68">
        <f>'Conti vinter 2025'!$P$7</f>
        <v>45882</v>
      </c>
      <c r="J163" s="5">
        <f t="shared" si="10"/>
        <v>0</v>
      </c>
      <c r="K163" s="6">
        <f t="shared" ca="1" si="10"/>
        <v>45782</v>
      </c>
      <c r="M163" s="5">
        <f>'Conti vinter 2025'!$M$7</f>
        <v>0</v>
      </c>
      <c r="N163" s="5" t="s">
        <v>761</v>
      </c>
      <c r="O163" s="5" t="s">
        <v>762</v>
      </c>
      <c r="R163" s="5">
        <v>35</v>
      </c>
      <c r="T163" s="7" t="str">
        <f>'Conti vinter 2025'!$P$10</f>
        <v/>
      </c>
      <c r="U163" s="84" t="str">
        <f>'Conti vinter 2025'!$O$10</f>
        <v/>
      </c>
      <c r="X163" s="38" t="str">
        <f>'Conti vinter 2025'!$N$10</f>
        <v/>
      </c>
      <c r="Y163" s="39" t="str">
        <f>'Conti vinter 2025'!$M$10</f>
        <v/>
      </c>
      <c r="Z163" s="5" t="s">
        <v>764</v>
      </c>
    </row>
    <row r="164" spans="1:26" ht="15.5" x14ac:dyDescent="0.35">
      <c r="A164" s="5" t="s">
        <v>757</v>
      </c>
      <c r="B164" s="5" t="s">
        <v>758</v>
      </c>
      <c r="C164" s="5" t="s">
        <v>759</v>
      </c>
      <c r="D164" s="5" t="s">
        <v>760</v>
      </c>
      <c r="E164" s="5">
        <f t="shared" si="8"/>
        <v>0</v>
      </c>
      <c r="F164" s="102" t="s">
        <v>430</v>
      </c>
      <c r="H164" s="35">
        <f>VLOOKUP(F164,'Conti vinter 2025'!$D$17:$E$316,2,FALSE)</f>
        <v>0</v>
      </c>
      <c r="I164" s="68">
        <f>'Conti vinter 2025'!$P$7</f>
        <v>45882</v>
      </c>
      <c r="J164" s="5">
        <f t="shared" ref="J164:K179" si="11">J163</f>
        <v>0</v>
      </c>
      <c r="K164" s="6">
        <f t="shared" ca="1" si="11"/>
        <v>45782</v>
      </c>
      <c r="M164" s="5">
        <f>'Conti vinter 2025'!$M$7</f>
        <v>0</v>
      </c>
      <c r="N164" s="5" t="s">
        <v>761</v>
      </c>
      <c r="O164" s="5" t="s">
        <v>762</v>
      </c>
      <c r="R164" s="5">
        <v>35</v>
      </c>
      <c r="T164" s="7" t="str">
        <f>'Conti vinter 2025'!$P$10</f>
        <v/>
      </c>
      <c r="U164" s="84" t="str">
        <f>'Conti vinter 2025'!$O$10</f>
        <v/>
      </c>
      <c r="X164" s="38" t="str">
        <f>'Conti vinter 2025'!$N$10</f>
        <v/>
      </c>
      <c r="Y164" s="39" t="str">
        <f>'Conti vinter 2025'!$M$10</f>
        <v/>
      </c>
      <c r="Z164" s="5" t="s">
        <v>764</v>
      </c>
    </row>
    <row r="165" spans="1:26" ht="15.5" x14ac:dyDescent="0.35">
      <c r="A165" s="5" t="s">
        <v>757</v>
      </c>
      <c r="B165" s="5" t="s">
        <v>758</v>
      </c>
      <c r="C165" s="5" t="s">
        <v>759</v>
      </c>
      <c r="D165" s="5" t="s">
        <v>760</v>
      </c>
      <c r="E165" s="5">
        <f t="shared" si="8"/>
        <v>0</v>
      </c>
      <c r="F165" s="102" t="s">
        <v>433</v>
      </c>
      <c r="H165" s="35">
        <f>VLOOKUP(F165,'Conti vinter 2025'!$D$17:$E$316,2,FALSE)</f>
        <v>0</v>
      </c>
      <c r="I165" s="68">
        <f>'Conti vinter 2025'!$P$7</f>
        <v>45882</v>
      </c>
      <c r="J165" s="5">
        <f t="shared" si="11"/>
        <v>0</v>
      </c>
      <c r="K165" s="6">
        <f t="shared" ca="1" si="11"/>
        <v>45782</v>
      </c>
      <c r="M165" s="5">
        <f>'Conti vinter 2025'!$M$7</f>
        <v>0</v>
      </c>
      <c r="N165" s="5" t="s">
        <v>761</v>
      </c>
      <c r="O165" s="5" t="s">
        <v>762</v>
      </c>
      <c r="R165" s="5">
        <v>35</v>
      </c>
      <c r="T165" s="7" t="str">
        <f>'Conti vinter 2025'!$P$10</f>
        <v/>
      </c>
      <c r="U165" s="84" t="str">
        <f>'Conti vinter 2025'!$O$10</f>
        <v/>
      </c>
      <c r="X165" s="38" t="str">
        <f>'Conti vinter 2025'!$N$10</f>
        <v/>
      </c>
      <c r="Y165" s="39" t="str">
        <f>'Conti vinter 2025'!$M$10</f>
        <v/>
      </c>
      <c r="Z165" s="5" t="s">
        <v>764</v>
      </c>
    </row>
    <row r="166" spans="1:26" ht="15.5" x14ac:dyDescent="0.35">
      <c r="A166" s="5" t="s">
        <v>757</v>
      </c>
      <c r="B166" s="5" t="s">
        <v>758</v>
      </c>
      <c r="C166" s="5" t="s">
        <v>759</v>
      </c>
      <c r="D166" s="5" t="s">
        <v>760</v>
      </c>
      <c r="E166" s="5">
        <f t="shared" si="8"/>
        <v>0</v>
      </c>
      <c r="F166" s="102" t="s">
        <v>436</v>
      </c>
      <c r="H166" s="35">
        <f>VLOOKUP(F166,'Conti vinter 2025'!$D$17:$E$316,2,FALSE)</f>
        <v>0</v>
      </c>
      <c r="I166" s="68">
        <f>'Conti vinter 2025'!$P$7</f>
        <v>45882</v>
      </c>
      <c r="J166" s="5">
        <f t="shared" si="11"/>
        <v>0</v>
      </c>
      <c r="K166" s="6">
        <f t="shared" ca="1" si="11"/>
        <v>45782</v>
      </c>
      <c r="M166" s="5">
        <f>'Conti vinter 2025'!$M$7</f>
        <v>0</v>
      </c>
      <c r="N166" s="5" t="s">
        <v>761</v>
      </c>
      <c r="O166" s="5" t="s">
        <v>762</v>
      </c>
      <c r="R166" s="5">
        <v>35</v>
      </c>
      <c r="T166" s="7" t="str">
        <f>'Conti vinter 2025'!$P$10</f>
        <v/>
      </c>
      <c r="U166" s="84" t="str">
        <f>'Conti vinter 2025'!$O$10</f>
        <v/>
      </c>
      <c r="X166" s="38" t="str">
        <f>'Conti vinter 2025'!$N$10</f>
        <v/>
      </c>
      <c r="Y166" s="39" t="str">
        <f>'Conti vinter 2025'!$M$10</f>
        <v/>
      </c>
      <c r="Z166" s="5" t="s">
        <v>764</v>
      </c>
    </row>
    <row r="167" spans="1:26" ht="15.5" x14ac:dyDescent="0.35">
      <c r="A167" s="5" t="s">
        <v>757</v>
      </c>
      <c r="B167" s="5" t="s">
        <v>758</v>
      </c>
      <c r="C167" s="5" t="s">
        <v>759</v>
      </c>
      <c r="D167" s="5" t="s">
        <v>760</v>
      </c>
      <c r="E167" s="5">
        <f t="shared" si="8"/>
        <v>0</v>
      </c>
      <c r="F167" s="102" t="s">
        <v>439</v>
      </c>
      <c r="H167" s="35">
        <f>VLOOKUP(F167,'Conti vinter 2025'!$D$17:$E$316,2,FALSE)</f>
        <v>0</v>
      </c>
      <c r="I167" s="68">
        <f>'Conti vinter 2025'!$P$7</f>
        <v>45882</v>
      </c>
      <c r="J167" s="5">
        <f t="shared" si="11"/>
        <v>0</v>
      </c>
      <c r="K167" s="6">
        <f t="shared" ca="1" si="11"/>
        <v>45782</v>
      </c>
      <c r="M167" s="5">
        <f>'Conti vinter 2025'!$M$7</f>
        <v>0</v>
      </c>
      <c r="N167" s="5" t="s">
        <v>761</v>
      </c>
      <c r="O167" s="5" t="s">
        <v>762</v>
      </c>
      <c r="R167" s="5">
        <v>35</v>
      </c>
      <c r="T167" s="7" t="str">
        <f>'Conti vinter 2025'!$P$10</f>
        <v/>
      </c>
      <c r="U167" s="84" t="str">
        <f>'Conti vinter 2025'!$O$10</f>
        <v/>
      </c>
      <c r="X167" s="38" t="str">
        <f>'Conti vinter 2025'!$N$10</f>
        <v/>
      </c>
      <c r="Y167" s="39" t="str">
        <f>'Conti vinter 2025'!$M$10</f>
        <v/>
      </c>
      <c r="Z167" s="5" t="s">
        <v>764</v>
      </c>
    </row>
    <row r="168" spans="1:26" ht="15.5" x14ac:dyDescent="0.35">
      <c r="A168" s="5" t="s">
        <v>757</v>
      </c>
      <c r="B168" s="5" t="s">
        <v>758</v>
      </c>
      <c r="C168" s="5" t="s">
        <v>759</v>
      </c>
      <c r="D168" s="5" t="s">
        <v>760</v>
      </c>
      <c r="E168" s="5">
        <f t="shared" si="8"/>
        <v>0</v>
      </c>
      <c r="F168" s="102" t="s">
        <v>442</v>
      </c>
      <c r="H168" s="35">
        <f>VLOOKUP(F168,'Conti vinter 2025'!$D$17:$E$316,2,FALSE)</f>
        <v>0</v>
      </c>
      <c r="I168" s="68">
        <f>'Conti vinter 2025'!$P$7</f>
        <v>45882</v>
      </c>
      <c r="J168" s="5">
        <f t="shared" si="11"/>
        <v>0</v>
      </c>
      <c r="K168" s="6">
        <f t="shared" ca="1" si="11"/>
        <v>45782</v>
      </c>
      <c r="M168" s="5">
        <f>'Conti vinter 2025'!$M$7</f>
        <v>0</v>
      </c>
      <c r="N168" s="5" t="s">
        <v>761</v>
      </c>
      <c r="O168" s="5" t="s">
        <v>762</v>
      </c>
      <c r="R168" s="5">
        <v>35</v>
      </c>
      <c r="T168" s="7" t="str">
        <f>'Conti vinter 2025'!$P$10</f>
        <v/>
      </c>
      <c r="U168" s="84" t="str">
        <f>'Conti vinter 2025'!$O$10</f>
        <v/>
      </c>
      <c r="X168" s="38" t="str">
        <f>'Conti vinter 2025'!$N$10</f>
        <v/>
      </c>
      <c r="Y168" s="39" t="str">
        <f>'Conti vinter 2025'!$M$10</f>
        <v/>
      </c>
      <c r="Z168" s="5" t="s">
        <v>764</v>
      </c>
    </row>
    <row r="169" spans="1:26" ht="15.5" x14ac:dyDescent="0.35">
      <c r="A169" s="5" t="s">
        <v>757</v>
      </c>
      <c r="B169" s="5" t="s">
        <v>758</v>
      </c>
      <c r="C169" s="5" t="s">
        <v>759</v>
      </c>
      <c r="D169" s="5" t="s">
        <v>760</v>
      </c>
      <c r="E169" s="5">
        <f t="shared" si="8"/>
        <v>0</v>
      </c>
      <c r="F169" s="102" t="s">
        <v>445</v>
      </c>
      <c r="H169" s="35">
        <f>VLOOKUP(F169,'Conti vinter 2025'!$D$17:$E$316,2,FALSE)</f>
        <v>0</v>
      </c>
      <c r="I169" s="68">
        <f>'Conti vinter 2025'!$P$7</f>
        <v>45882</v>
      </c>
      <c r="J169" s="5">
        <f t="shared" si="11"/>
        <v>0</v>
      </c>
      <c r="K169" s="6">
        <f t="shared" ca="1" si="11"/>
        <v>45782</v>
      </c>
      <c r="M169" s="5">
        <f>'Conti vinter 2025'!$M$7</f>
        <v>0</v>
      </c>
      <c r="N169" s="5" t="s">
        <v>761</v>
      </c>
      <c r="O169" s="5" t="s">
        <v>762</v>
      </c>
      <c r="R169" s="5">
        <v>35</v>
      </c>
      <c r="T169" s="7" t="str">
        <f>'Conti vinter 2025'!$P$10</f>
        <v/>
      </c>
      <c r="U169" s="84" t="str">
        <f>'Conti vinter 2025'!$O$10</f>
        <v/>
      </c>
      <c r="X169" s="38" t="str">
        <f>'Conti vinter 2025'!$N$10</f>
        <v/>
      </c>
      <c r="Y169" s="39" t="str">
        <f>'Conti vinter 2025'!$M$10</f>
        <v/>
      </c>
      <c r="Z169" s="5" t="s">
        <v>764</v>
      </c>
    </row>
    <row r="170" spans="1:26" ht="15.5" x14ac:dyDescent="0.35">
      <c r="A170" s="5" t="s">
        <v>757</v>
      </c>
      <c r="B170" s="5" t="s">
        <v>758</v>
      </c>
      <c r="C170" s="5" t="s">
        <v>759</v>
      </c>
      <c r="D170" s="5" t="s">
        <v>760</v>
      </c>
      <c r="E170" s="5">
        <f t="shared" si="8"/>
        <v>0</v>
      </c>
      <c r="F170" s="102" t="s">
        <v>448</v>
      </c>
      <c r="H170" s="35">
        <f>VLOOKUP(F170,'Conti vinter 2025'!$D$17:$E$316,2,FALSE)</f>
        <v>0</v>
      </c>
      <c r="I170" s="68">
        <f>'Conti vinter 2025'!$P$7</f>
        <v>45882</v>
      </c>
      <c r="J170" s="5">
        <f t="shared" si="11"/>
        <v>0</v>
      </c>
      <c r="K170" s="6">
        <f t="shared" ca="1" si="11"/>
        <v>45782</v>
      </c>
      <c r="M170" s="5">
        <f>'Conti vinter 2025'!$M$7</f>
        <v>0</v>
      </c>
      <c r="N170" s="5" t="s">
        <v>761</v>
      </c>
      <c r="O170" s="5" t="s">
        <v>762</v>
      </c>
      <c r="R170" s="5">
        <v>35</v>
      </c>
      <c r="T170" s="7" t="str">
        <f>'Conti vinter 2025'!$P$10</f>
        <v/>
      </c>
      <c r="U170" s="84" t="str">
        <f>'Conti vinter 2025'!$O$10</f>
        <v/>
      </c>
      <c r="X170" s="38" t="str">
        <f>'Conti vinter 2025'!$N$10</f>
        <v/>
      </c>
      <c r="Y170" s="39" t="str">
        <f>'Conti vinter 2025'!$M$10</f>
        <v/>
      </c>
      <c r="Z170" s="5" t="s">
        <v>764</v>
      </c>
    </row>
    <row r="171" spans="1:26" ht="15.5" x14ac:dyDescent="0.35">
      <c r="A171" s="5" t="s">
        <v>757</v>
      </c>
      <c r="B171" s="5" t="s">
        <v>758</v>
      </c>
      <c r="C171" s="5" t="s">
        <v>759</v>
      </c>
      <c r="D171" s="5" t="s">
        <v>760</v>
      </c>
      <c r="E171" s="5">
        <f t="shared" si="8"/>
        <v>0</v>
      </c>
      <c r="F171" s="102" t="s">
        <v>449</v>
      </c>
      <c r="H171" s="35">
        <f>VLOOKUP(F171,'Conti vinter 2025'!$D$17:$E$316,2,FALSE)</f>
        <v>0</v>
      </c>
      <c r="I171" s="68">
        <f>'Conti vinter 2025'!$P$7</f>
        <v>45882</v>
      </c>
      <c r="J171" s="5">
        <f t="shared" si="11"/>
        <v>0</v>
      </c>
      <c r="K171" s="6">
        <f t="shared" ca="1" si="11"/>
        <v>45782</v>
      </c>
      <c r="M171" s="5">
        <f>'Conti vinter 2025'!$M$7</f>
        <v>0</v>
      </c>
      <c r="N171" s="5" t="s">
        <v>761</v>
      </c>
      <c r="O171" s="5" t="s">
        <v>762</v>
      </c>
      <c r="R171" s="5">
        <v>35</v>
      </c>
      <c r="T171" s="7" t="str">
        <f>'Conti vinter 2025'!$P$10</f>
        <v/>
      </c>
      <c r="U171" s="84" t="str">
        <f>'Conti vinter 2025'!$O$10</f>
        <v/>
      </c>
      <c r="X171" s="38" t="str">
        <f>'Conti vinter 2025'!$N$10</f>
        <v/>
      </c>
      <c r="Y171" s="39" t="str">
        <f>'Conti vinter 2025'!$M$10</f>
        <v/>
      </c>
      <c r="Z171" s="5" t="s">
        <v>764</v>
      </c>
    </row>
    <row r="172" spans="1:26" ht="15.5" x14ac:dyDescent="0.35">
      <c r="A172" s="5" t="s">
        <v>757</v>
      </c>
      <c r="B172" s="5" t="s">
        <v>758</v>
      </c>
      <c r="C172" s="5" t="s">
        <v>759</v>
      </c>
      <c r="D172" s="5" t="s">
        <v>760</v>
      </c>
      <c r="E172" s="5">
        <f t="shared" si="8"/>
        <v>0</v>
      </c>
      <c r="F172" s="102" t="s">
        <v>450</v>
      </c>
      <c r="H172" s="35">
        <f>VLOOKUP(F172,'Conti vinter 2025'!$D$17:$E$316,2,FALSE)</f>
        <v>0</v>
      </c>
      <c r="I172" s="68">
        <f>'Conti vinter 2025'!$P$7</f>
        <v>45882</v>
      </c>
      <c r="J172" s="5">
        <f t="shared" si="11"/>
        <v>0</v>
      </c>
      <c r="K172" s="6">
        <f t="shared" ca="1" si="11"/>
        <v>45782</v>
      </c>
      <c r="M172" s="5">
        <f>'Conti vinter 2025'!$M$7</f>
        <v>0</v>
      </c>
      <c r="N172" s="5" t="s">
        <v>761</v>
      </c>
      <c r="O172" s="5" t="s">
        <v>762</v>
      </c>
      <c r="R172" s="5">
        <v>35</v>
      </c>
      <c r="T172" s="7" t="str">
        <f>'Conti vinter 2025'!$P$10</f>
        <v/>
      </c>
      <c r="U172" s="84" t="str">
        <f>'Conti vinter 2025'!$O$10</f>
        <v/>
      </c>
      <c r="X172" s="38" t="str">
        <f>'Conti vinter 2025'!$N$10</f>
        <v/>
      </c>
      <c r="Y172" s="39" t="str">
        <f>'Conti vinter 2025'!$M$10</f>
        <v/>
      </c>
      <c r="Z172" s="5" t="s">
        <v>764</v>
      </c>
    </row>
    <row r="173" spans="1:26" ht="15.5" x14ac:dyDescent="0.35">
      <c r="A173" s="5" t="s">
        <v>757</v>
      </c>
      <c r="B173" s="5" t="s">
        <v>758</v>
      </c>
      <c r="C173" s="5" t="s">
        <v>759</v>
      </c>
      <c r="D173" s="5" t="s">
        <v>760</v>
      </c>
      <c r="E173" s="5">
        <f t="shared" si="8"/>
        <v>0</v>
      </c>
      <c r="F173" s="102" t="s">
        <v>452</v>
      </c>
      <c r="H173" s="35">
        <f>VLOOKUP(F173,'Conti vinter 2025'!$D$17:$E$316,2,FALSE)</f>
        <v>0</v>
      </c>
      <c r="I173" s="68">
        <f>'Conti vinter 2025'!$P$7</f>
        <v>45882</v>
      </c>
      <c r="J173" s="5">
        <f t="shared" si="11"/>
        <v>0</v>
      </c>
      <c r="K173" s="6">
        <f t="shared" ca="1" si="11"/>
        <v>45782</v>
      </c>
      <c r="M173" s="5">
        <f>'Conti vinter 2025'!$M$7</f>
        <v>0</v>
      </c>
      <c r="N173" s="5" t="s">
        <v>761</v>
      </c>
      <c r="O173" s="5" t="s">
        <v>762</v>
      </c>
      <c r="R173" s="5">
        <v>35</v>
      </c>
      <c r="T173" s="7" t="str">
        <f>'Conti vinter 2025'!$P$10</f>
        <v/>
      </c>
      <c r="U173" s="84" t="str">
        <f>'Conti vinter 2025'!$O$10</f>
        <v/>
      </c>
      <c r="X173" s="38" t="str">
        <f>'Conti vinter 2025'!$N$10</f>
        <v/>
      </c>
      <c r="Y173" s="39" t="str">
        <f>'Conti vinter 2025'!$M$10</f>
        <v/>
      </c>
      <c r="Z173" s="5" t="s">
        <v>764</v>
      </c>
    </row>
    <row r="174" spans="1:26" ht="15.5" x14ac:dyDescent="0.35">
      <c r="A174" s="5" t="s">
        <v>757</v>
      </c>
      <c r="B174" s="5" t="s">
        <v>758</v>
      </c>
      <c r="C174" s="5" t="s">
        <v>759</v>
      </c>
      <c r="D174" s="5" t="s">
        <v>760</v>
      </c>
      <c r="E174" s="5">
        <f t="shared" si="8"/>
        <v>0</v>
      </c>
      <c r="F174" s="102" t="s">
        <v>454</v>
      </c>
      <c r="H174" s="35">
        <f>VLOOKUP(F174,'Conti vinter 2025'!$D$17:$E$316,2,FALSE)</f>
        <v>0</v>
      </c>
      <c r="I174" s="68">
        <f>'Conti vinter 2025'!$P$7</f>
        <v>45882</v>
      </c>
      <c r="J174" s="5">
        <f t="shared" si="11"/>
        <v>0</v>
      </c>
      <c r="K174" s="6">
        <f t="shared" ca="1" si="11"/>
        <v>45782</v>
      </c>
      <c r="M174" s="5">
        <f>'Conti vinter 2025'!$M$7</f>
        <v>0</v>
      </c>
      <c r="N174" s="5" t="s">
        <v>761</v>
      </c>
      <c r="O174" s="5" t="s">
        <v>762</v>
      </c>
      <c r="R174" s="5">
        <v>35</v>
      </c>
      <c r="T174" s="7" t="str">
        <f>'Conti vinter 2025'!$P$10</f>
        <v/>
      </c>
      <c r="U174" s="84" t="str">
        <f>'Conti vinter 2025'!$O$10</f>
        <v/>
      </c>
      <c r="X174" s="38" t="str">
        <f>'Conti vinter 2025'!$N$10</f>
        <v/>
      </c>
      <c r="Y174" s="39" t="str">
        <f>'Conti vinter 2025'!$M$10</f>
        <v/>
      </c>
      <c r="Z174" s="5" t="s">
        <v>764</v>
      </c>
    </row>
    <row r="175" spans="1:26" ht="15.5" x14ac:dyDescent="0.35">
      <c r="A175" s="5" t="s">
        <v>757</v>
      </c>
      <c r="B175" s="5" t="s">
        <v>758</v>
      </c>
      <c r="C175" s="5" t="s">
        <v>759</v>
      </c>
      <c r="D175" s="5" t="s">
        <v>760</v>
      </c>
      <c r="E175" s="5">
        <f t="shared" si="8"/>
        <v>0</v>
      </c>
      <c r="F175" s="102" t="s">
        <v>455</v>
      </c>
      <c r="H175" s="35">
        <f>VLOOKUP(F175,'Conti vinter 2025'!$D$17:$E$316,2,FALSE)</f>
        <v>0</v>
      </c>
      <c r="I175" s="68">
        <f>'Conti vinter 2025'!$P$7</f>
        <v>45882</v>
      </c>
      <c r="J175" s="5">
        <f t="shared" si="11"/>
        <v>0</v>
      </c>
      <c r="K175" s="6">
        <f t="shared" ca="1" si="11"/>
        <v>45782</v>
      </c>
      <c r="M175" s="5">
        <f>'Conti vinter 2025'!$M$7</f>
        <v>0</v>
      </c>
      <c r="N175" s="5" t="s">
        <v>761</v>
      </c>
      <c r="O175" s="5" t="s">
        <v>762</v>
      </c>
      <c r="R175" s="5">
        <v>35</v>
      </c>
      <c r="T175" s="7" t="str">
        <f>'Conti vinter 2025'!$P$10</f>
        <v/>
      </c>
      <c r="U175" s="84" t="str">
        <f>'Conti vinter 2025'!$O$10</f>
        <v/>
      </c>
      <c r="X175" s="38" t="str">
        <f>'Conti vinter 2025'!$N$10</f>
        <v/>
      </c>
      <c r="Y175" s="39" t="str">
        <f>'Conti vinter 2025'!$M$10</f>
        <v/>
      </c>
      <c r="Z175" s="5" t="s">
        <v>764</v>
      </c>
    </row>
    <row r="176" spans="1:26" ht="15.5" x14ac:dyDescent="0.35">
      <c r="A176" s="5" t="s">
        <v>757</v>
      </c>
      <c r="B176" s="5" t="s">
        <v>758</v>
      </c>
      <c r="C176" s="5" t="s">
        <v>759</v>
      </c>
      <c r="D176" s="5" t="s">
        <v>760</v>
      </c>
      <c r="E176" s="5">
        <f t="shared" si="8"/>
        <v>0</v>
      </c>
      <c r="F176" s="102" t="s">
        <v>457</v>
      </c>
      <c r="H176" s="35">
        <f>VLOOKUP(F176,'Conti vinter 2025'!$D$17:$E$316,2,FALSE)</f>
        <v>0</v>
      </c>
      <c r="I176" s="68">
        <f>'Conti vinter 2025'!$P$7</f>
        <v>45882</v>
      </c>
      <c r="J176" s="5">
        <f t="shared" si="11"/>
        <v>0</v>
      </c>
      <c r="K176" s="6">
        <f t="shared" ca="1" si="11"/>
        <v>45782</v>
      </c>
      <c r="M176" s="5">
        <f>'Conti vinter 2025'!$M$7</f>
        <v>0</v>
      </c>
      <c r="N176" s="5" t="s">
        <v>761</v>
      </c>
      <c r="O176" s="5" t="s">
        <v>762</v>
      </c>
      <c r="R176" s="5">
        <v>35</v>
      </c>
      <c r="T176" s="7" t="str">
        <f>'Conti vinter 2025'!$P$10</f>
        <v/>
      </c>
      <c r="U176" s="84" t="str">
        <f>'Conti vinter 2025'!$O$10</f>
        <v/>
      </c>
      <c r="X176" s="38" t="str">
        <f>'Conti vinter 2025'!$N$10</f>
        <v/>
      </c>
      <c r="Y176" s="39" t="str">
        <f>'Conti vinter 2025'!$M$10</f>
        <v/>
      </c>
      <c r="Z176" s="5" t="s">
        <v>764</v>
      </c>
    </row>
    <row r="177" spans="1:26" ht="15.5" x14ac:dyDescent="0.35">
      <c r="A177" s="5" t="s">
        <v>757</v>
      </c>
      <c r="B177" s="5" t="s">
        <v>758</v>
      </c>
      <c r="C177" s="5" t="s">
        <v>759</v>
      </c>
      <c r="D177" s="5" t="s">
        <v>760</v>
      </c>
      <c r="E177" s="5">
        <f t="shared" si="8"/>
        <v>0</v>
      </c>
      <c r="F177" s="102" t="s">
        <v>458</v>
      </c>
      <c r="H177" s="35">
        <f>VLOOKUP(F177,'Conti vinter 2025'!$D$17:$E$316,2,FALSE)</f>
        <v>0</v>
      </c>
      <c r="I177" s="68">
        <f>'Conti vinter 2025'!$P$7</f>
        <v>45882</v>
      </c>
      <c r="J177" s="5">
        <f t="shared" si="11"/>
        <v>0</v>
      </c>
      <c r="K177" s="6">
        <f t="shared" ca="1" si="11"/>
        <v>45782</v>
      </c>
      <c r="M177" s="5">
        <f>'Conti vinter 2025'!$M$7</f>
        <v>0</v>
      </c>
      <c r="N177" s="5" t="s">
        <v>761</v>
      </c>
      <c r="O177" s="5" t="s">
        <v>762</v>
      </c>
      <c r="R177" s="5">
        <v>35</v>
      </c>
      <c r="T177" s="7" t="str">
        <f>'Conti vinter 2025'!$P$10</f>
        <v/>
      </c>
      <c r="U177" s="84" t="str">
        <f>'Conti vinter 2025'!$O$10</f>
        <v/>
      </c>
      <c r="X177" s="38" t="str">
        <f>'Conti vinter 2025'!$N$10</f>
        <v/>
      </c>
      <c r="Y177" s="39" t="str">
        <f>'Conti vinter 2025'!$M$10</f>
        <v/>
      </c>
      <c r="Z177" s="5" t="s">
        <v>764</v>
      </c>
    </row>
    <row r="178" spans="1:26" ht="15.5" x14ac:dyDescent="0.35">
      <c r="A178" s="5" t="s">
        <v>757</v>
      </c>
      <c r="B178" s="5" t="s">
        <v>758</v>
      </c>
      <c r="C178" s="5" t="s">
        <v>759</v>
      </c>
      <c r="D178" s="5" t="s">
        <v>760</v>
      </c>
      <c r="E178" s="5">
        <f t="shared" si="8"/>
        <v>0</v>
      </c>
      <c r="F178" s="102" t="s">
        <v>462</v>
      </c>
      <c r="H178" s="35">
        <f>VLOOKUP(F178,'Conti vinter 2025'!$D$17:$E$316,2,FALSE)</f>
        <v>0</v>
      </c>
      <c r="I178" s="68">
        <f>'Conti vinter 2025'!$P$7</f>
        <v>45882</v>
      </c>
      <c r="J178" s="5">
        <f t="shared" si="11"/>
        <v>0</v>
      </c>
      <c r="K178" s="6">
        <f t="shared" ca="1" si="11"/>
        <v>45782</v>
      </c>
      <c r="M178" s="5">
        <f>'Conti vinter 2025'!$M$7</f>
        <v>0</v>
      </c>
      <c r="N178" s="5" t="s">
        <v>761</v>
      </c>
      <c r="O178" s="5" t="s">
        <v>762</v>
      </c>
      <c r="R178" s="5">
        <v>35</v>
      </c>
      <c r="T178" s="7" t="str">
        <f>'Conti vinter 2025'!$P$10</f>
        <v/>
      </c>
      <c r="U178" s="84" t="str">
        <f>'Conti vinter 2025'!$O$10</f>
        <v/>
      </c>
      <c r="X178" s="38" t="str">
        <f>'Conti vinter 2025'!$N$10</f>
        <v/>
      </c>
      <c r="Y178" s="39" t="str">
        <f>'Conti vinter 2025'!$M$10</f>
        <v/>
      </c>
      <c r="Z178" s="5" t="s">
        <v>764</v>
      </c>
    </row>
    <row r="179" spans="1:26" ht="15.5" x14ac:dyDescent="0.35">
      <c r="A179" s="5" t="s">
        <v>757</v>
      </c>
      <c r="B179" s="5" t="s">
        <v>758</v>
      </c>
      <c r="C179" s="5" t="s">
        <v>759</v>
      </c>
      <c r="D179" s="5" t="s">
        <v>760</v>
      </c>
      <c r="E179" s="5">
        <f t="shared" si="8"/>
        <v>0</v>
      </c>
      <c r="F179" s="102" t="s">
        <v>464</v>
      </c>
      <c r="H179" s="35">
        <f>VLOOKUP(F179,'Conti vinter 2025'!$D$17:$E$316,2,FALSE)</f>
        <v>0</v>
      </c>
      <c r="I179" s="68">
        <f>'Conti vinter 2025'!$P$7</f>
        <v>45882</v>
      </c>
      <c r="J179" s="5">
        <f t="shared" si="11"/>
        <v>0</v>
      </c>
      <c r="K179" s="6">
        <f t="shared" ca="1" si="11"/>
        <v>45782</v>
      </c>
      <c r="M179" s="5">
        <f>'Conti vinter 2025'!$M$7</f>
        <v>0</v>
      </c>
      <c r="N179" s="5" t="s">
        <v>761</v>
      </c>
      <c r="O179" s="5" t="s">
        <v>762</v>
      </c>
      <c r="R179" s="5">
        <v>35</v>
      </c>
      <c r="T179" s="7" t="str">
        <f>'Conti vinter 2025'!$P$10</f>
        <v/>
      </c>
      <c r="U179" s="84" t="str">
        <f>'Conti vinter 2025'!$O$10</f>
        <v/>
      </c>
      <c r="X179" s="38" t="str">
        <f>'Conti vinter 2025'!$N$10</f>
        <v/>
      </c>
      <c r="Y179" s="39" t="str">
        <f>'Conti vinter 2025'!$M$10</f>
        <v/>
      </c>
      <c r="Z179" s="5" t="s">
        <v>764</v>
      </c>
    </row>
    <row r="180" spans="1:26" ht="15.5" x14ac:dyDescent="0.35">
      <c r="A180" s="5" t="s">
        <v>757</v>
      </c>
      <c r="B180" s="5" t="s">
        <v>758</v>
      </c>
      <c r="C180" s="5" t="s">
        <v>759</v>
      </c>
      <c r="D180" s="5" t="s">
        <v>760</v>
      </c>
      <c r="E180" s="5">
        <f t="shared" si="8"/>
        <v>0</v>
      </c>
      <c r="F180" s="102" t="s">
        <v>466</v>
      </c>
      <c r="H180" s="35">
        <f>VLOOKUP(F180,'Conti vinter 2025'!$D$17:$E$316,2,FALSE)</f>
        <v>0</v>
      </c>
      <c r="I180" s="68">
        <f>'Conti vinter 2025'!$P$7</f>
        <v>45882</v>
      </c>
      <c r="J180" s="5">
        <f t="shared" ref="J180:K195" si="12">J179</f>
        <v>0</v>
      </c>
      <c r="K180" s="6">
        <f t="shared" ca="1" si="12"/>
        <v>45782</v>
      </c>
      <c r="M180" s="5">
        <f>'Conti vinter 2025'!$M$7</f>
        <v>0</v>
      </c>
      <c r="N180" s="5" t="s">
        <v>761</v>
      </c>
      <c r="O180" s="5" t="s">
        <v>762</v>
      </c>
      <c r="R180" s="5">
        <v>35</v>
      </c>
      <c r="T180" s="7" t="str">
        <f>'Conti vinter 2025'!$P$10</f>
        <v/>
      </c>
      <c r="U180" s="84" t="str">
        <f>'Conti vinter 2025'!$O$10</f>
        <v/>
      </c>
      <c r="X180" s="38" t="str">
        <f>'Conti vinter 2025'!$N$10</f>
        <v/>
      </c>
      <c r="Y180" s="39" t="str">
        <f>'Conti vinter 2025'!$M$10</f>
        <v/>
      </c>
      <c r="Z180" s="5" t="s">
        <v>764</v>
      </c>
    </row>
    <row r="181" spans="1:26" ht="15.5" x14ac:dyDescent="0.35">
      <c r="A181" s="5" t="s">
        <v>757</v>
      </c>
      <c r="B181" s="5" t="s">
        <v>758</v>
      </c>
      <c r="C181" s="5" t="s">
        <v>759</v>
      </c>
      <c r="D181" s="5" t="s">
        <v>760</v>
      </c>
      <c r="E181" s="5">
        <f t="shared" si="8"/>
        <v>0</v>
      </c>
      <c r="F181" s="102" t="s">
        <v>467</v>
      </c>
      <c r="H181" s="35">
        <f>VLOOKUP(F181,'Conti vinter 2025'!$D$17:$E$316,2,FALSE)</f>
        <v>0</v>
      </c>
      <c r="I181" s="68">
        <f>'Conti vinter 2025'!$P$7</f>
        <v>45882</v>
      </c>
      <c r="J181" s="5">
        <f t="shared" si="12"/>
        <v>0</v>
      </c>
      <c r="K181" s="6">
        <f t="shared" ca="1" si="12"/>
        <v>45782</v>
      </c>
      <c r="M181" s="5">
        <f>'Conti vinter 2025'!$M$7</f>
        <v>0</v>
      </c>
      <c r="N181" s="5" t="s">
        <v>761</v>
      </c>
      <c r="O181" s="5" t="s">
        <v>762</v>
      </c>
      <c r="R181" s="5">
        <v>35</v>
      </c>
      <c r="T181" s="7" t="str">
        <f>'Conti vinter 2025'!$P$10</f>
        <v/>
      </c>
      <c r="U181" s="84" t="str">
        <f>'Conti vinter 2025'!$O$10</f>
        <v/>
      </c>
      <c r="X181" s="38" t="str">
        <f>'Conti vinter 2025'!$N$10</f>
        <v/>
      </c>
      <c r="Y181" s="39" t="str">
        <f>'Conti vinter 2025'!$M$10</f>
        <v/>
      </c>
      <c r="Z181" s="5" t="s">
        <v>764</v>
      </c>
    </row>
    <row r="182" spans="1:26" ht="15.5" x14ac:dyDescent="0.35">
      <c r="A182" s="5" t="s">
        <v>757</v>
      </c>
      <c r="B182" s="5" t="s">
        <v>758</v>
      </c>
      <c r="C182" s="5" t="s">
        <v>759</v>
      </c>
      <c r="D182" s="5" t="s">
        <v>760</v>
      </c>
      <c r="E182" s="5">
        <f t="shared" si="8"/>
        <v>0</v>
      </c>
      <c r="F182" s="102" t="s">
        <v>469</v>
      </c>
      <c r="H182" s="35">
        <f>VLOOKUP(F182,'Conti vinter 2025'!$D$17:$E$316,2,FALSE)</f>
        <v>0</v>
      </c>
      <c r="I182" s="68">
        <f>'Conti vinter 2025'!$P$7</f>
        <v>45882</v>
      </c>
      <c r="J182" s="5">
        <f t="shared" si="12"/>
        <v>0</v>
      </c>
      <c r="K182" s="6">
        <f t="shared" ca="1" si="12"/>
        <v>45782</v>
      </c>
      <c r="M182" s="5">
        <f>'Conti vinter 2025'!$M$7</f>
        <v>0</v>
      </c>
      <c r="N182" s="5" t="s">
        <v>761</v>
      </c>
      <c r="O182" s="5" t="s">
        <v>762</v>
      </c>
      <c r="R182" s="5">
        <v>35</v>
      </c>
      <c r="T182" s="7" t="str">
        <f>'Conti vinter 2025'!$P$10</f>
        <v/>
      </c>
      <c r="U182" s="84" t="str">
        <f>'Conti vinter 2025'!$O$10</f>
        <v/>
      </c>
      <c r="X182" s="38" t="str">
        <f>'Conti vinter 2025'!$N$10</f>
        <v/>
      </c>
      <c r="Y182" s="39" t="str">
        <f>'Conti vinter 2025'!$M$10</f>
        <v/>
      </c>
      <c r="Z182" s="5" t="s">
        <v>764</v>
      </c>
    </row>
    <row r="183" spans="1:26" ht="15.5" x14ac:dyDescent="0.35">
      <c r="A183" s="5" t="s">
        <v>757</v>
      </c>
      <c r="B183" s="5" t="s">
        <v>758</v>
      </c>
      <c r="C183" s="5" t="s">
        <v>759</v>
      </c>
      <c r="D183" s="5" t="s">
        <v>760</v>
      </c>
      <c r="E183" s="5">
        <f t="shared" si="8"/>
        <v>0</v>
      </c>
      <c r="F183" s="102" t="s">
        <v>470</v>
      </c>
      <c r="H183" s="35">
        <f>VLOOKUP(F183,'Conti vinter 2025'!$D$17:$E$316,2,FALSE)</f>
        <v>0</v>
      </c>
      <c r="I183" s="68">
        <f>'Conti vinter 2025'!$P$7</f>
        <v>45882</v>
      </c>
      <c r="J183" s="5">
        <f t="shared" si="12"/>
        <v>0</v>
      </c>
      <c r="K183" s="6">
        <f t="shared" ca="1" si="12"/>
        <v>45782</v>
      </c>
      <c r="M183" s="5">
        <f>'Conti vinter 2025'!$M$7</f>
        <v>0</v>
      </c>
      <c r="N183" s="5" t="s">
        <v>761</v>
      </c>
      <c r="O183" s="5" t="s">
        <v>762</v>
      </c>
      <c r="R183" s="5">
        <v>35</v>
      </c>
      <c r="T183" s="7" t="str">
        <f>'Conti vinter 2025'!$P$10</f>
        <v/>
      </c>
      <c r="U183" s="84" t="str">
        <f>'Conti vinter 2025'!$O$10</f>
        <v/>
      </c>
      <c r="X183" s="38" t="str">
        <f>'Conti vinter 2025'!$N$10</f>
        <v/>
      </c>
      <c r="Y183" s="39" t="str">
        <f>'Conti vinter 2025'!$M$10</f>
        <v/>
      </c>
      <c r="Z183" s="5" t="s">
        <v>764</v>
      </c>
    </row>
    <row r="184" spans="1:26" ht="15.5" x14ac:dyDescent="0.35">
      <c r="A184" s="5" t="s">
        <v>757</v>
      </c>
      <c r="B184" s="5" t="s">
        <v>758</v>
      </c>
      <c r="C184" s="5" t="s">
        <v>759</v>
      </c>
      <c r="D184" s="5" t="s">
        <v>760</v>
      </c>
      <c r="E184" s="5">
        <f t="shared" si="8"/>
        <v>0</v>
      </c>
      <c r="F184" s="102" t="s">
        <v>472</v>
      </c>
      <c r="H184" s="35">
        <f>VLOOKUP(F184,'Conti vinter 2025'!$D$17:$E$316,2,FALSE)</f>
        <v>0</v>
      </c>
      <c r="I184" s="68">
        <f>'Conti vinter 2025'!$P$7</f>
        <v>45882</v>
      </c>
      <c r="J184" s="5">
        <f t="shared" si="12"/>
        <v>0</v>
      </c>
      <c r="K184" s="6">
        <f t="shared" ca="1" si="12"/>
        <v>45782</v>
      </c>
      <c r="M184" s="5">
        <f>'Conti vinter 2025'!$M$7</f>
        <v>0</v>
      </c>
      <c r="N184" s="5" t="s">
        <v>761</v>
      </c>
      <c r="O184" s="5" t="s">
        <v>762</v>
      </c>
      <c r="R184" s="5">
        <v>35</v>
      </c>
      <c r="T184" s="7" t="str">
        <f>'Conti vinter 2025'!$P$10</f>
        <v/>
      </c>
      <c r="U184" s="84" t="str">
        <f>'Conti vinter 2025'!$O$10</f>
        <v/>
      </c>
      <c r="X184" s="38" t="str">
        <f>'Conti vinter 2025'!$N$10</f>
        <v/>
      </c>
      <c r="Y184" s="39" t="str">
        <f>'Conti vinter 2025'!$M$10</f>
        <v/>
      </c>
      <c r="Z184" s="5" t="s">
        <v>764</v>
      </c>
    </row>
    <row r="185" spans="1:26" ht="15.5" x14ac:dyDescent="0.35">
      <c r="A185" s="5" t="s">
        <v>757</v>
      </c>
      <c r="B185" s="5" t="s">
        <v>758</v>
      </c>
      <c r="C185" s="5" t="s">
        <v>759</v>
      </c>
      <c r="D185" s="5" t="s">
        <v>760</v>
      </c>
      <c r="E185" s="5">
        <f t="shared" si="8"/>
        <v>0</v>
      </c>
      <c r="F185" s="116" t="s">
        <v>473</v>
      </c>
      <c r="H185" s="35">
        <f>VLOOKUP(F185,'Conti vinter 2025'!$D$17:$E$316,2,FALSE)</f>
        <v>0</v>
      </c>
      <c r="I185" s="68">
        <f>'Conti vinter 2025'!$P$7</f>
        <v>45882</v>
      </c>
      <c r="J185" s="5">
        <f t="shared" si="12"/>
        <v>0</v>
      </c>
      <c r="K185" s="6">
        <f t="shared" ca="1" si="12"/>
        <v>45782</v>
      </c>
      <c r="M185" s="5">
        <f>'Conti vinter 2025'!$M$7</f>
        <v>0</v>
      </c>
      <c r="N185" s="5" t="s">
        <v>761</v>
      </c>
      <c r="O185" s="5" t="s">
        <v>762</v>
      </c>
      <c r="R185" s="5">
        <v>35</v>
      </c>
      <c r="T185" s="7" t="str">
        <f>'Conti vinter 2025'!$P$10</f>
        <v/>
      </c>
      <c r="U185" s="84" t="str">
        <f>'Conti vinter 2025'!$O$10</f>
        <v/>
      </c>
      <c r="X185" s="38" t="str">
        <f>'Conti vinter 2025'!$N$10</f>
        <v/>
      </c>
      <c r="Y185" s="39" t="str">
        <f>'Conti vinter 2025'!$M$10</f>
        <v/>
      </c>
      <c r="Z185" s="5" t="s">
        <v>764</v>
      </c>
    </row>
    <row r="186" spans="1:26" ht="15.5" x14ac:dyDescent="0.35">
      <c r="A186" s="5" t="s">
        <v>757</v>
      </c>
      <c r="B186" s="5" t="s">
        <v>758</v>
      </c>
      <c r="C186" s="5" t="s">
        <v>759</v>
      </c>
      <c r="D186" s="5" t="s">
        <v>760</v>
      </c>
      <c r="E186" s="5">
        <f t="shared" si="8"/>
        <v>0</v>
      </c>
      <c r="F186" s="102" t="s">
        <v>474</v>
      </c>
      <c r="H186" s="35">
        <f>VLOOKUP(F186,'Conti vinter 2025'!$D$17:$E$316,2,FALSE)</f>
        <v>0</v>
      </c>
      <c r="I186" s="68">
        <f>'Conti vinter 2025'!$P$7</f>
        <v>45882</v>
      </c>
      <c r="J186" s="5">
        <f t="shared" si="12"/>
        <v>0</v>
      </c>
      <c r="K186" s="6">
        <f t="shared" ca="1" si="12"/>
        <v>45782</v>
      </c>
      <c r="M186" s="5">
        <f>'Conti vinter 2025'!$M$7</f>
        <v>0</v>
      </c>
      <c r="N186" s="5" t="s">
        <v>761</v>
      </c>
      <c r="O186" s="5" t="s">
        <v>762</v>
      </c>
      <c r="R186" s="5">
        <v>35</v>
      </c>
      <c r="T186" s="7" t="str">
        <f>'Conti vinter 2025'!$P$10</f>
        <v/>
      </c>
      <c r="U186" s="84" t="str">
        <f>'Conti vinter 2025'!$O$10</f>
        <v/>
      </c>
      <c r="X186" s="38" t="str">
        <f>'Conti vinter 2025'!$N$10</f>
        <v/>
      </c>
      <c r="Y186" s="39" t="str">
        <f>'Conti vinter 2025'!$M$10</f>
        <v/>
      </c>
      <c r="Z186" s="5" t="s">
        <v>764</v>
      </c>
    </row>
    <row r="187" spans="1:26" ht="15.5" x14ac:dyDescent="0.35">
      <c r="A187" s="5" t="s">
        <v>757</v>
      </c>
      <c r="B187" s="5" t="s">
        <v>758</v>
      </c>
      <c r="C187" s="5" t="s">
        <v>759</v>
      </c>
      <c r="D187" s="5" t="s">
        <v>760</v>
      </c>
      <c r="E187" s="5">
        <f t="shared" si="8"/>
        <v>0</v>
      </c>
      <c r="F187" s="102" t="s">
        <v>475</v>
      </c>
      <c r="H187" s="35">
        <f>VLOOKUP(F187,'Conti vinter 2025'!$D$17:$E$316,2,FALSE)</f>
        <v>0</v>
      </c>
      <c r="I187" s="68">
        <f>'Conti vinter 2025'!$P$7</f>
        <v>45882</v>
      </c>
      <c r="J187" s="5">
        <f t="shared" si="12"/>
        <v>0</v>
      </c>
      <c r="K187" s="6">
        <f t="shared" ca="1" si="12"/>
        <v>45782</v>
      </c>
      <c r="M187" s="5">
        <f>'Conti vinter 2025'!$M$7</f>
        <v>0</v>
      </c>
      <c r="N187" s="5" t="s">
        <v>761</v>
      </c>
      <c r="O187" s="5" t="s">
        <v>762</v>
      </c>
      <c r="R187" s="5">
        <v>35</v>
      </c>
      <c r="T187" s="7" t="str">
        <f>'Conti vinter 2025'!$P$10</f>
        <v/>
      </c>
      <c r="U187" s="84" t="str">
        <f>'Conti vinter 2025'!$O$10</f>
        <v/>
      </c>
      <c r="X187" s="38" t="str">
        <f>'Conti vinter 2025'!$N$10</f>
        <v/>
      </c>
      <c r="Y187" s="39" t="str">
        <f>'Conti vinter 2025'!$M$10</f>
        <v/>
      </c>
      <c r="Z187" s="5" t="s">
        <v>764</v>
      </c>
    </row>
    <row r="188" spans="1:26" ht="15.5" x14ac:dyDescent="0.35">
      <c r="A188" s="5" t="s">
        <v>757</v>
      </c>
      <c r="B188" s="5" t="s">
        <v>758</v>
      </c>
      <c r="C188" s="5" t="s">
        <v>759</v>
      </c>
      <c r="D188" s="5" t="s">
        <v>760</v>
      </c>
      <c r="E188" s="5">
        <f t="shared" si="8"/>
        <v>0</v>
      </c>
      <c r="F188" s="102" t="s">
        <v>476</v>
      </c>
      <c r="H188" s="35">
        <f>VLOOKUP(F188,'Conti vinter 2025'!$D$17:$E$316,2,FALSE)</f>
        <v>0</v>
      </c>
      <c r="I188" s="68">
        <f>'Conti vinter 2025'!$P$7</f>
        <v>45882</v>
      </c>
      <c r="J188" s="5">
        <f t="shared" si="12"/>
        <v>0</v>
      </c>
      <c r="K188" s="6">
        <f t="shared" ca="1" si="12"/>
        <v>45782</v>
      </c>
      <c r="M188" s="5">
        <f>'Conti vinter 2025'!$M$7</f>
        <v>0</v>
      </c>
      <c r="N188" s="5" t="s">
        <v>761</v>
      </c>
      <c r="O188" s="5" t="s">
        <v>762</v>
      </c>
      <c r="R188" s="5">
        <v>35</v>
      </c>
      <c r="T188" s="7" t="str">
        <f>'Conti vinter 2025'!$P$10</f>
        <v/>
      </c>
      <c r="U188" s="84" t="str">
        <f>'Conti vinter 2025'!$O$10</f>
        <v/>
      </c>
      <c r="X188" s="38" t="str">
        <f>'Conti vinter 2025'!$N$10</f>
        <v/>
      </c>
      <c r="Y188" s="39" t="str">
        <f>'Conti vinter 2025'!$M$10</f>
        <v/>
      </c>
      <c r="Z188" s="5" t="s">
        <v>764</v>
      </c>
    </row>
    <row r="189" spans="1:26" ht="15.5" x14ac:dyDescent="0.35">
      <c r="A189" s="5" t="s">
        <v>757</v>
      </c>
      <c r="B189" s="5" t="s">
        <v>758</v>
      </c>
      <c r="C189" s="5" t="s">
        <v>759</v>
      </c>
      <c r="D189" s="5" t="s">
        <v>760</v>
      </c>
      <c r="E189" s="5">
        <f t="shared" si="8"/>
        <v>0</v>
      </c>
      <c r="F189" s="102" t="s">
        <v>477</v>
      </c>
      <c r="H189" s="35">
        <f>VLOOKUP(F189,'Conti vinter 2025'!$D$17:$E$316,2,FALSE)</f>
        <v>0</v>
      </c>
      <c r="I189" s="68">
        <f>'Conti vinter 2025'!$P$7</f>
        <v>45882</v>
      </c>
      <c r="J189" s="5">
        <f t="shared" si="12"/>
        <v>0</v>
      </c>
      <c r="K189" s="6">
        <f t="shared" ca="1" si="12"/>
        <v>45782</v>
      </c>
      <c r="M189" s="5">
        <f>'Conti vinter 2025'!$M$7</f>
        <v>0</v>
      </c>
      <c r="N189" s="5" t="s">
        <v>761</v>
      </c>
      <c r="O189" s="5" t="s">
        <v>762</v>
      </c>
      <c r="R189" s="5">
        <v>35</v>
      </c>
      <c r="T189" s="7" t="str">
        <f>'Conti vinter 2025'!$P$10</f>
        <v/>
      </c>
      <c r="U189" s="84" t="str">
        <f>'Conti vinter 2025'!$O$10</f>
        <v/>
      </c>
      <c r="X189" s="38" t="str">
        <f>'Conti vinter 2025'!$N$10</f>
        <v/>
      </c>
      <c r="Y189" s="39" t="str">
        <f>'Conti vinter 2025'!$M$10</f>
        <v/>
      </c>
      <c r="Z189" s="5" t="s">
        <v>764</v>
      </c>
    </row>
    <row r="190" spans="1:26" ht="15.5" x14ac:dyDescent="0.35">
      <c r="A190" s="5" t="s">
        <v>757</v>
      </c>
      <c r="B190" s="5" t="s">
        <v>758</v>
      </c>
      <c r="C190" s="5" t="s">
        <v>759</v>
      </c>
      <c r="D190" s="5" t="s">
        <v>760</v>
      </c>
      <c r="E190" s="5">
        <f t="shared" si="8"/>
        <v>0</v>
      </c>
      <c r="F190" s="102" t="s">
        <v>478</v>
      </c>
      <c r="H190" s="35">
        <f>VLOOKUP(F190,'Conti vinter 2025'!$D$17:$E$316,2,FALSE)</f>
        <v>0</v>
      </c>
      <c r="I190" s="68">
        <f>'Conti vinter 2025'!$P$7</f>
        <v>45882</v>
      </c>
      <c r="J190" s="5">
        <f t="shared" si="12"/>
        <v>0</v>
      </c>
      <c r="K190" s="6">
        <f t="shared" ca="1" si="12"/>
        <v>45782</v>
      </c>
      <c r="M190" s="5">
        <f>'Conti vinter 2025'!$M$7</f>
        <v>0</v>
      </c>
      <c r="N190" s="5" t="s">
        <v>761</v>
      </c>
      <c r="O190" s="5" t="s">
        <v>762</v>
      </c>
      <c r="R190" s="5">
        <v>35</v>
      </c>
      <c r="T190" s="7" t="str">
        <f>'Conti vinter 2025'!$P$10</f>
        <v/>
      </c>
      <c r="U190" s="84" t="str">
        <f>'Conti vinter 2025'!$O$10</f>
        <v/>
      </c>
      <c r="X190" s="38" t="str">
        <f>'Conti vinter 2025'!$N$10</f>
        <v/>
      </c>
      <c r="Y190" s="39" t="str">
        <f>'Conti vinter 2025'!$M$10</f>
        <v/>
      </c>
      <c r="Z190" s="5" t="s">
        <v>764</v>
      </c>
    </row>
    <row r="191" spans="1:26" ht="15.5" x14ac:dyDescent="0.35">
      <c r="A191" s="5" t="s">
        <v>757</v>
      </c>
      <c r="B191" s="5" t="s">
        <v>758</v>
      </c>
      <c r="C191" s="5" t="s">
        <v>759</v>
      </c>
      <c r="D191" s="5" t="s">
        <v>760</v>
      </c>
      <c r="E191" s="5">
        <f t="shared" si="8"/>
        <v>0</v>
      </c>
      <c r="F191" s="102" t="s">
        <v>479</v>
      </c>
      <c r="H191" s="35">
        <f>VLOOKUP(F191,'Conti vinter 2025'!$D$17:$E$316,2,FALSE)</f>
        <v>0</v>
      </c>
      <c r="I191" s="68">
        <f>'Conti vinter 2025'!$P$7</f>
        <v>45882</v>
      </c>
      <c r="J191" s="5">
        <f t="shared" si="12"/>
        <v>0</v>
      </c>
      <c r="K191" s="6">
        <f t="shared" ca="1" si="12"/>
        <v>45782</v>
      </c>
      <c r="M191" s="5">
        <f>'Conti vinter 2025'!$M$7</f>
        <v>0</v>
      </c>
      <c r="N191" s="5" t="s">
        <v>761</v>
      </c>
      <c r="O191" s="5" t="s">
        <v>762</v>
      </c>
      <c r="R191" s="5">
        <v>35</v>
      </c>
      <c r="T191" s="7" t="str">
        <f>'Conti vinter 2025'!$P$10</f>
        <v/>
      </c>
      <c r="U191" s="84" t="str">
        <f>'Conti vinter 2025'!$O$10</f>
        <v/>
      </c>
      <c r="X191" s="38" t="str">
        <f>'Conti vinter 2025'!$N$10</f>
        <v/>
      </c>
      <c r="Y191" s="39" t="str">
        <f>'Conti vinter 2025'!$M$10</f>
        <v/>
      </c>
      <c r="Z191" s="5" t="s">
        <v>764</v>
      </c>
    </row>
    <row r="192" spans="1:26" ht="15.5" x14ac:dyDescent="0.35">
      <c r="A192" s="5" t="s">
        <v>757</v>
      </c>
      <c r="B192" s="5" t="s">
        <v>758</v>
      </c>
      <c r="C192" s="5" t="s">
        <v>759</v>
      </c>
      <c r="D192" s="5" t="s">
        <v>760</v>
      </c>
      <c r="E192" s="5">
        <f t="shared" si="8"/>
        <v>0</v>
      </c>
      <c r="F192" s="102" t="s">
        <v>480</v>
      </c>
      <c r="H192" s="35">
        <f>VLOOKUP(F192,'Conti vinter 2025'!$D$17:$E$316,2,FALSE)</f>
        <v>0</v>
      </c>
      <c r="I192" s="68">
        <f>'Conti vinter 2025'!$P$7</f>
        <v>45882</v>
      </c>
      <c r="J192" s="5">
        <f t="shared" si="12"/>
        <v>0</v>
      </c>
      <c r="K192" s="6">
        <f t="shared" ca="1" si="12"/>
        <v>45782</v>
      </c>
      <c r="M192" s="5">
        <f>'Conti vinter 2025'!$M$7</f>
        <v>0</v>
      </c>
      <c r="N192" s="5" t="s">
        <v>761</v>
      </c>
      <c r="O192" s="5" t="s">
        <v>762</v>
      </c>
      <c r="R192" s="5">
        <v>35</v>
      </c>
      <c r="T192" s="7" t="str">
        <f>'Conti vinter 2025'!$P$10</f>
        <v/>
      </c>
      <c r="U192" s="84" t="str">
        <f>'Conti vinter 2025'!$O$10</f>
        <v/>
      </c>
      <c r="X192" s="38" t="str">
        <f>'Conti vinter 2025'!$N$10</f>
        <v/>
      </c>
      <c r="Y192" s="39" t="str">
        <f>'Conti vinter 2025'!$M$10</f>
        <v/>
      </c>
      <c r="Z192" s="5" t="s">
        <v>764</v>
      </c>
    </row>
    <row r="193" spans="1:26" ht="15.5" x14ac:dyDescent="0.35">
      <c r="A193" s="5" t="s">
        <v>757</v>
      </c>
      <c r="B193" s="5" t="s">
        <v>758</v>
      </c>
      <c r="C193" s="5" t="s">
        <v>759</v>
      </c>
      <c r="D193" s="5" t="s">
        <v>760</v>
      </c>
      <c r="E193" s="5">
        <f t="shared" si="8"/>
        <v>0</v>
      </c>
      <c r="F193" s="102" t="s">
        <v>481</v>
      </c>
      <c r="H193" s="35">
        <f>VLOOKUP(F193,'Conti vinter 2025'!$D$17:$E$316,2,FALSE)</f>
        <v>0</v>
      </c>
      <c r="I193" s="68">
        <f>'Conti vinter 2025'!$P$7</f>
        <v>45882</v>
      </c>
      <c r="J193" s="5">
        <f t="shared" si="12"/>
        <v>0</v>
      </c>
      <c r="K193" s="6">
        <f t="shared" ca="1" si="12"/>
        <v>45782</v>
      </c>
      <c r="M193" s="5">
        <f>'Conti vinter 2025'!$M$7</f>
        <v>0</v>
      </c>
      <c r="N193" s="5" t="s">
        <v>761</v>
      </c>
      <c r="O193" s="5" t="s">
        <v>762</v>
      </c>
      <c r="R193" s="5">
        <v>35</v>
      </c>
      <c r="T193" s="7" t="str">
        <f>'Conti vinter 2025'!$P$10</f>
        <v/>
      </c>
      <c r="U193" s="84" t="str">
        <f>'Conti vinter 2025'!$O$10</f>
        <v/>
      </c>
      <c r="X193" s="38" t="str">
        <f>'Conti vinter 2025'!$N$10</f>
        <v/>
      </c>
      <c r="Y193" s="39" t="str">
        <f>'Conti vinter 2025'!$M$10</f>
        <v/>
      </c>
      <c r="Z193" s="5" t="s">
        <v>764</v>
      </c>
    </row>
    <row r="194" spans="1:26" ht="15.5" x14ac:dyDescent="0.35">
      <c r="A194" s="5" t="s">
        <v>757</v>
      </c>
      <c r="B194" s="5" t="s">
        <v>758</v>
      </c>
      <c r="C194" s="5" t="s">
        <v>759</v>
      </c>
      <c r="D194" s="5" t="s">
        <v>760</v>
      </c>
      <c r="E194" s="5">
        <f t="shared" si="8"/>
        <v>0</v>
      </c>
      <c r="F194" s="102" t="s">
        <v>482</v>
      </c>
      <c r="H194" s="35">
        <f>VLOOKUP(F194,'Conti vinter 2025'!$D$17:$E$316,2,FALSE)</f>
        <v>0</v>
      </c>
      <c r="I194" s="68">
        <f>'Conti vinter 2025'!$P$7</f>
        <v>45882</v>
      </c>
      <c r="J194" s="5">
        <f t="shared" si="12"/>
        <v>0</v>
      </c>
      <c r="K194" s="6">
        <f t="shared" ca="1" si="12"/>
        <v>45782</v>
      </c>
      <c r="M194" s="5">
        <f>'Conti vinter 2025'!$M$7</f>
        <v>0</v>
      </c>
      <c r="N194" s="5" t="s">
        <v>761</v>
      </c>
      <c r="O194" s="5" t="s">
        <v>762</v>
      </c>
      <c r="R194" s="5">
        <v>35</v>
      </c>
      <c r="T194" s="7" t="str">
        <f>'Conti vinter 2025'!$P$10</f>
        <v/>
      </c>
      <c r="U194" s="84" t="str">
        <f>'Conti vinter 2025'!$O$10</f>
        <v/>
      </c>
      <c r="X194" s="38" t="str">
        <f>'Conti vinter 2025'!$N$10</f>
        <v/>
      </c>
      <c r="Y194" s="39" t="str">
        <f>'Conti vinter 2025'!$M$10</f>
        <v/>
      </c>
      <c r="Z194" s="5" t="s">
        <v>764</v>
      </c>
    </row>
    <row r="195" spans="1:26" ht="15.5" x14ac:dyDescent="0.35">
      <c r="A195" s="5" t="s">
        <v>757</v>
      </c>
      <c r="B195" s="5" t="s">
        <v>758</v>
      </c>
      <c r="C195" s="5" t="s">
        <v>759</v>
      </c>
      <c r="D195" s="5" t="s">
        <v>760</v>
      </c>
      <c r="E195" s="5">
        <f t="shared" si="8"/>
        <v>0</v>
      </c>
      <c r="F195" s="102" t="s">
        <v>483</v>
      </c>
      <c r="H195" s="35">
        <f>VLOOKUP(F195,'Conti vinter 2025'!$D$17:$E$316,2,FALSE)</f>
        <v>0</v>
      </c>
      <c r="I195" s="68">
        <f>'Conti vinter 2025'!$P$7</f>
        <v>45882</v>
      </c>
      <c r="J195" s="5">
        <f t="shared" si="12"/>
        <v>0</v>
      </c>
      <c r="K195" s="6">
        <f t="shared" ca="1" si="12"/>
        <v>45782</v>
      </c>
      <c r="M195" s="5">
        <f>'Conti vinter 2025'!$M$7</f>
        <v>0</v>
      </c>
      <c r="N195" s="5" t="s">
        <v>761</v>
      </c>
      <c r="O195" s="5" t="s">
        <v>762</v>
      </c>
      <c r="R195" s="5">
        <v>35</v>
      </c>
      <c r="T195" s="7" t="str">
        <f>'Conti vinter 2025'!$P$10</f>
        <v/>
      </c>
      <c r="U195" s="84" t="str">
        <f>'Conti vinter 2025'!$O$10</f>
        <v/>
      </c>
      <c r="X195" s="38" t="str">
        <f>'Conti vinter 2025'!$N$10</f>
        <v/>
      </c>
      <c r="Y195" s="39" t="str">
        <f>'Conti vinter 2025'!$M$10</f>
        <v/>
      </c>
      <c r="Z195" s="5" t="s">
        <v>764</v>
      </c>
    </row>
    <row r="196" spans="1:26" ht="15.5" x14ac:dyDescent="0.35">
      <c r="A196" s="5" t="s">
        <v>757</v>
      </c>
      <c r="B196" s="5" t="s">
        <v>758</v>
      </c>
      <c r="C196" s="5" t="s">
        <v>759</v>
      </c>
      <c r="D196" s="5" t="s">
        <v>760</v>
      </c>
      <c r="E196" s="5">
        <f t="shared" ref="E196:E259" si="13">E195</f>
        <v>0</v>
      </c>
      <c r="F196" s="102" t="s">
        <v>484</v>
      </c>
      <c r="H196" s="35">
        <f>VLOOKUP(F196,'Conti vinter 2025'!$D$17:$E$316,2,FALSE)</f>
        <v>0</v>
      </c>
      <c r="I196" s="68">
        <f>'Conti vinter 2025'!$P$7</f>
        <v>45882</v>
      </c>
      <c r="J196" s="5">
        <f t="shared" ref="J196:K211" si="14">J195</f>
        <v>0</v>
      </c>
      <c r="K196" s="6">
        <f t="shared" ca="1" si="14"/>
        <v>45782</v>
      </c>
      <c r="M196" s="5">
        <f>'Conti vinter 2025'!$M$7</f>
        <v>0</v>
      </c>
      <c r="N196" s="5" t="s">
        <v>761</v>
      </c>
      <c r="O196" s="5" t="s">
        <v>762</v>
      </c>
      <c r="R196" s="5">
        <v>35</v>
      </c>
      <c r="T196" s="7" t="str">
        <f>'Conti vinter 2025'!$P$10</f>
        <v/>
      </c>
      <c r="U196" s="84" t="str">
        <f>'Conti vinter 2025'!$O$10</f>
        <v/>
      </c>
      <c r="X196" s="38" t="str">
        <f>'Conti vinter 2025'!$N$10</f>
        <v/>
      </c>
      <c r="Y196" s="39" t="str">
        <f>'Conti vinter 2025'!$M$10</f>
        <v/>
      </c>
      <c r="Z196" s="5" t="s">
        <v>764</v>
      </c>
    </row>
    <row r="197" spans="1:26" ht="15.5" x14ac:dyDescent="0.35">
      <c r="A197" s="5" t="s">
        <v>757</v>
      </c>
      <c r="B197" s="5" t="s">
        <v>758</v>
      </c>
      <c r="C197" s="5" t="s">
        <v>759</v>
      </c>
      <c r="D197" s="5" t="s">
        <v>760</v>
      </c>
      <c r="E197" s="5">
        <f t="shared" si="13"/>
        <v>0</v>
      </c>
      <c r="F197" s="102" t="s">
        <v>485</v>
      </c>
      <c r="H197" s="35">
        <f>VLOOKUP(F197,'Conti vinter 2025'!$D$17:$E$316,2,FALSE)</f>
        <v>0</v>
      </c>
      <c r="I197" s="68">
        <f>'Conti vinter 2025'!$P$7</f>
        <v>45882</v>
      </c>
      <c r="J197" s="5">
        <f t="shared" si="14"/>
        <v>0</v>
      </c>
      <c r="K197" s="6">
        <f t="shared" ca="1" si="14"/>
        <v>45782</v>
      </c>
      <c r="M197" s="5">
        <f>'Conti vinter 2025'!$M$7</f>
        <v>0</v>
      </c>
      <c r="N197" s="5" t="s">
        <v>761</v>
      </c>
      <c r="O197" s="5" t="s">
        <v>762</v>
      </c>
      <c r="R197" s="5">
        <v>35</v>
      </c>
      <c r="T197" s="7" t="str">
        <f>'Conti vinter 2025'!$P$10</f>
        <v/>
      </c>
      <c r="U197" s="84" t="str">
        <f>'Conti vinter 2025'!$O$10</f>
        <v/>
      </c>
      <c r="X197" s="38" t="str">
        <f>'Conti vinter 2025'!$N$10</f>
        <v/>
      </c>
      <c r="Y197" s="39" t="str">
        <f>'Conti vinter 2025'!$M$10</f>
        <v/>
      </c>
      <c r="Z197" s="5" t="s">
        <v>764</v>
      </c>
    </row>
    <row r="198" spans="1:26" ht="15.5" x14ac:dyDescent="0.35">
      <c r="A198" s="5" t="s">
        <v>757</v>
      </c>
      <c r="B198" s="5" t="s">
        <v>758</v>
      </c>
      <c r="C198" s="5" t="s">
        <v>759</v>
      </c>
      <c r="D198" s="5" t="s">
        <v>760</v>
      </c>
      <c r="E198" s="5">
        <f t="shared" si="13"/>
        <v>0</v>
      </c>
      <c r="F198" s="102" t="s">
        <v>486</v>
      </c>
      <c r="H198" s="35">
        <f>VLOOKUP(F198,'Conti vinter 2025'!$D$17:$E$316,2,FALSE)</f>
        <v>0</v>
      </c>
      <c r="I198" s="68">
        <f>'Conti vinter 2025'!$P$7</f>
        <v>45882</v>
      </c>
      <c r="J198" s="5">
        <f t="shared" si="14"/>
        <v>0</v>
      </c>
      <c r="K198" s="6">
        <f t="shared" ca="1" si="14"/>
        <v>45782</v>
      </c>
      <c r="M198" s="5">
        <f>'Conti vinter 2025'!$M$7</f>
        <v>0</v>
      </c>
      <c r="N198" s="5" t="s">
        <v>761</v>
      </c>
      <c r="O198" s="5" t="s">
        <v>762</v>
      </c>
      <c r="R198" s="5">
        <v>35</v>
      </c>
      <c r="T198" s="7" t="str">
        <f>'Conti vinter 2025'!$P$10</f>
        <v/>
      </c>
      <c r="U198" s="84" t="str">
        <f>'Conti vinter 2025'!$O$10</f>
        <v/>
      </c>
      <c r="X198" s="38" t="str">
        <f>'Conti vinter 2025'!$N$10</f>
        <v/>
      </c>
      <c r="Y198" s="39" t="str">
        <f>'Conti vinter 2025'!$M$10</f>
        <v/>
      </c>
      <c r="Z198" s="5" t="s">
        <v>764</v>
      </c>
    </row>
    <row r="199" spans="1:26" ht="15.5" x14ac:dyDescent="0.35">
      <c r="A199" s="5" t="s">
        <v>757</v>
      </c>
      <c r="B199" s="5" t="s">
        <v>758</v>
      </c>
      <c r="C199" s="5" t="s">
        <v>759</v>
      </c>
      <c r="D199" s="5" t="s">
        <v>760</v>
      </c>
      <c r="E199" s="5">
        <f t="shared" si="13"/>
        <v>0</v>
      </c>
      <c r="F199" s="102" t="s">
        <v>488</v>
      </c>
      <c r="H199" s="35">
        <f>VLOOKUP(F199,'Conti vinter 2025'!$D$17:$E$316,2,FALSE)</f>
        <v>0</v>
      </c>
      <c r="I199" s="68">
        <f>'Conti vinter 2025'!$P$7</f>
        <v>45882</v>
      </c>
      <c r="J199" s="5">
        <f t="shared" si="14"/>
        <v>0</v>
      </c>
      <c r="K199" s="6">
        <f t="shared" ca="1" si="14"/>
        <v>45782</v>
      </c>
      <c r="M199" s="5">
        <f>'Conti vinter 2025'!$M$7</f>
        <v>0</v>
      </c>
      <c r="N199" s="5" t="s">
        <v>761</v>
      </c>
      <c r="O199" s="5" t="s">
        <v>762</v>
      </c>
      <c r="R199" s="5">
        <v>35</v>
      </c>
      <c r="T199" s="7" t="str">
        <f>'Conti vinter 2025'!$P$10</f>
        <v/>
      </c>
      <c r="U199" s="84" t="str">
        <f>'Conti vinter 2025'!$O$10</f>
        <v/>
      </c>
      <c r="X199" s="38" t="str">
        <f>'Conti vinter 2025'!$N$10</f>
        <v/>
      </c>
      <c r="Y199" s="39" t="str">
        <f>'Conti vinter 2025'!$M$10</f>
        <v/>
      </c>
      <c r="Z199" s="5" t="s">
        <v>764</v>
      </c>
    </row>
    <row r="200" spans="1:26" ht="15.5" x14ac:dyDescent="0.35">
      <c r="A200" s="5" t="s">
        <v>757</v>
      </c>
      <c r="B200" s="5" t="s">
        <v>758</v>
      </c>
      <c r="C200" s="5" t="s">
        <v>759</v>
      </c>
      <c r="D200" s="5" t="s">
        <v>760</v>
      </c>
      <c r="E200" s="5">
        <f t="shared" si="13"/>
        <v>0</v>
      </c>
      <c r="F200" s="102" t="s">
        <v>489</v>
      </c>
      <c r="H200" s="35">
        <f>VLOOKUP(F200,'Conti vinter 2025'!$D$17:$E$316,2,FALSE)</f>
        <v>0</v>
      </c>
      <c r="I200" s="68">
        <f>'Conti vinter 2025'!$P$7</f>
        <v>45882</v>
      </c>
      <c r="J200" s="5">
        <f t="shared" si="14"/>
        <v>0</v>
      </c>
      <c r="K200" s="6">
        <f t="shared" ca="1" si="14"/>
        <v>45782</v>
      </c>
      <c r="M200" s="5">
        <f>'Conti vinter 2025'!$M$7</f>
        <v>0</v>
      </c>
      <c r="N200" s="5" t="s">
        <v>761</v>
      </c>
      <c r="O200" s="5" t="s">
        <v>762</v>
      </c>
      <c r="R200" s="5">
        <v>35</v>
      </c>
      <c r="T200" s="7" t="str">
        <f>'Conti vinter 2025'!$P$10</f>
        <v/>
      </c>
      <c r="U200" s="84" t="str">
        <f>'Conti vinter 2025'!$O$10</f>
        <v/>
      </c>
      <c r="X200" s="38" t="str">
        <f>'Conti vinter 2025'!$N$10</f>
        <v/>
      </c>
      <c r="Y200" s="39" t="str">
        <f>'Conti vinter 2025'!$M$10</f>
        <v/>
      </c>
      <c r="Z200" s="5" t="s">
        <v>764</v>
      </c>
    </row>
    <row r="201" spans="1:26" ht="15.5" x14ac:dyDescent="0.35">
      <c r="A201" s="5" t="s">
        <v>757</v>
      </c>
      <c r="B201" s="5" t="s">
        <v>758</v>
      </c>
      <c r="C201" s="5" t="s">
        <v>759</v>
      </c>
      <c r="D201" s="5" t="s">
        <v>760</v>
      </c>
      <c r="E201" s="5">
        <f t="shared" si="13"/>
        <v>0</v>
      </c>
      <c r="F201" s="102" t="s">
        <v>490</v>
      </c>
      <c r="H201" s="35">
        <f>VLOOKUP(F201,'Conti vinter 2025'!$D$17:$E$316,2,FALSE)</f>
        <v>0</v>
      </c>
      <c r="I201" s="68">
        <f>'Conti vinter 2025'!$P$7</f>
        <v>45882</v>
      </c>
      <c r="J201" s="5">
        <f t="shared" si="14"/>
        <v>0</v>
      </c>
      <c r="K201" s="6">
        <f t="shared" ca="1" si="14"/>
        <v>45782</v>
      </c>
      <c r="M201" s="5">
        <f>'Conti vinter 2025'!$M$7</f>
        <v>0</v>
      </c>
      <c r="N201" s="5" t="s">
        <v>761</v>
      </c>
      <c r="O201" s="5" t="s">
        <v>762</v>
      </c>
      <c r="R201" s="5">
        <v>35</v>
      </c>
      <c r="T201" s="7" t="str">
        <f>'Conti vinter 2025'!$P$10</f>
        <v/>
      </c>
      <c r="U201" s="84" t="str">
        <f>'Conti vinter 2025'!$O$10</f>
        <v/>
      </c>
      <c r="X201" s="38" t="str">
        <f>'Conti vinter 2025'!$N$10</f>
        <v/>
      </c>
      <c r="Y201" s="39" t="str">
        <f>'Conti vinter 2025'!$M$10</f>
        <v/>
      </c>
      <c r="Z201" s="5" t="s">
        <v>764</v>
      </c>
    </row>
    <row r="202" spans="1:26" ht="15.5" x14ac:dyDescent="0.35">
      <c r="A202" s="5" t="s">
        <v>757</v>
      </c>
      <c r="B202" s="5" t="s">
        <v>758</v>
      </c>
      <c r="C202" s="5" t="s">
        <v>759</v>
      </c>
      <c r="D202" s="5" t="s">
        <v>760</v>
      </c>
      <c r="E202" s="5">
        <f t="shared" si="13"/>
        <v>0</v>
      </c>
      <c r="F202" s="102" t="s">
        <v>491</v>
      </c>
      <c r="H202" s="35">
        <f>VLOOKUP(F202,'Conti vinter 2025'!$D$17:$E$316,2,FALSE)</f>
        <v>0</v>
      </c>
      <c r="I202" s="68">
        <f>'Conti vinter 2025'!$P$7</f>
        <v>45882</v>
      </c>
      <c r="J202" s="5">
        <f t="shared" si="14"/>
        <v>0</v>
      </c>
      <c r="K202" s="6">
        <f t="shared" ca="1" si="14"/>
        <v>45782</v>
      </c>
      <c r="M202" s="5">
        <f>'Conti vinter 2025'!$M$7</f>
        <v>0</v>
      </c>
      <c r="N202" s="5" t="s">
        <v>761</v>
      </c>
      <c r="O202" s="5" t="s">
        <v>762</v>
      </c>
      <c r="R202" s="5">
        <v>35</v>
      </c>
      <c r="T202" s="7" t="str">
        <f>'Conti vinter 2025'!$P$10</f>
        <v/>
      </c>
      <c r="U202" s="84" t="str">
        <f>'Conti vinter 2025'!$O$10</f>
        <v/>
      </c>
      <c r="X202" s="38" t="str">
        <f>'Conti vinter 2025'!$N$10</f>
        <v/>
      </c>
      <c r="Y202" s="39" t="str">
        <f>'Conti vinter 2025'!$M$10</f>
        <v/>
      </c>
      <c r="Z202" s="5" t="s">
        <v>764</v>
      </c>
    </row>
    <row r="203" spans="1:26" ht="15.5" x14ac:dyDescent="0.35">
      <c r="A203" s="5" t="s">
        <v>757</v>
      </c>
      <c r="B203" s="5" t="s">
        <v>758</v>
      </c>
      <c r="C203" s="5" t="s">
        <v>759</v>
      </c>
      <c r="D203" s="5" t="s">
        <v>760</v>
      </c>
      <c r="E203" s="5">
        <f t="shared" si="13"/>
        <v>0</v>
      </c>
      <c r="F203" s="102" t="s">
        <v>492</v>
      </c>
      <c r="H203" s="35">
        <f>VLOOKUP(F203,'Conti vinter 2025'!$D$17:$E$316,2,FALSE)</f>
        <v>0</v>
      </c>
      <c r="I203" s="68">
        <f>'Conti vinter 2025'!$P$7</f>
        <v>45882</v>
      </c>
      <c r="J203" s="5">
        <f t="shared" si="14"/>
        <v>0</v>
      </c>
      <c r="K203" s="6">
        <f t="shared" ca="1" si="14"/>
        <v>45782</v>
      </c>
      <c r="M203" s="5">
        <f>'Conti vinter 2025'!$M$7</f>
        <v>0</v>
      </c>
      <c r="N203" s="5" t="s">
        <v>761</v>
      </c>
      <c r="O203" s="5" t="s">
        <v>762</v>
      </c>
      <c r="R203" s="5">
        <v>35</v>
      </c>
      <c r="T203" s="7" t="str">
        <f>'Conti vinter 2025'!$P$10</f>
        <v/>
      </c>
      <c r="U203" s="84" t="str">
        <f>'Conti vinter 2025'!$O$10</f>
        <v/>
      </c>
      <c r="X203" s="38" t="str">
        <f>'Conti vinter 2025'!$N$10</f>
        <v/>
      </c>
      <c r="Y203" s="39" t="str">
        <f>'Conti vinter 2025'!$M$10</f>
        <v/>
      </c>
      <c r="Z203" s="5" t="s">
        <v>764</v>
      </c>
    </row>
    <row r="204" spans="1:26" ht="15.5" x14ac:dyDescent="0.35">
      <c r="A204" s="5" t="s">
        <v>757</v>
      </c>
      <c r="B204" s="5" t="s">
        <v>758</v>
      </c>
      <c r="C204" s="5" t="s">
        <v>759</v>
      </c>
      <c r="D204" s="5" t="s">
        <v>760</v>
      </c>
      <c r="E204" s="5">
        <f t="shared" si="13"/>
        <v>0</v>
      </c>
      <c r="F204" s="102" t="s">
        <v>493</v>
      </c>
      <c r="H204" s="35">
        <f>VLOOKUP(F204,'Conti vinter 2025'!$D$17:$E$316,2,FALSE)</f>
        <v>0</v>
      </c>
      <c r="I204" s="68">
        <f>'Conti vinter 2025'!$P$7</f>
        <v>45882</v>
      </c>
      <c r="J204" s="5">
        <f t="shared" si="14"/>
        <v>0</v>
      </c>
      <c r="K204" s="6">
        <f t="shared" ca="1" si="14"/>
        <v>45782</v>
      </c>
      <c r="M204" s="5">
        <f>'Conti vinter 2025'!$M$7</f>
        <v>0</v>
      </c>
      <c r="N204" s="5" t="s">
        <v>761</v>
      </c>
      <c r="O204" s="5" t="s">
        <v>762</v>
      </c>
      <c r="R204" s="5">
        <v>35</v>
      </c>
      <c r="T204" s="7" t="str">
        <f>'Conti vinter 2025'!$P$10</f>
        <v/>
      </c>
      <c r="U204" s="84" t="str">
        <f>'Conti vinter 2025'!$O$10</f>
        <v/>
      </c>
      <c r="X204" s="38" t="str">
        <f>'Conti vinter 2025'!$N$10</f>
        <v/>
      </c>
      <c r="Y204" s="39" t="str">
        <f>'Conti vinter 2025'!$M$10</f>
        <v/>
      </c>
      <c r="Z204" s="5" t="s">
        <v>764</v>
      </c>
    </row>
    <row r="205" spans="1:26" ht="15.5" x14ac:dyDescent="0.35">
      <c r="A205" s="5" t="s">
        <v>757</v>
      </c>
      <c r="B205" s="5" t="s">
        <v>758</v>
      </c>
      <c r="C205" s="5" t="s">
        <v>759</v>
      </c>
      <c r="D205" s="5" t="s">
        <v>760</v>
      </c>
      <c r="E205" s="5">
        <f t="shared" si="13"/>
        <v>0</v>
      </c>
      <c r="F205" s="102" t="s">
        <v>494</v>
      </c>
      <c r="H205" s="35">
        <f>VLOOKUP(F205,'Conti vinter 2025'!$D$17:$E$316,2,FALSE)</f>
        <v>0</v>
      </c>
      <c r="I205" s="68">
        <f>'Conti vinter 2025'!$P$7</f>
        <v>45882</v>
      </c>
      <c r="J205" s="5">
        <f t="shared" si="14"/>
        <v>0</v>
      </c>
      <c r="K205" s="6">
        <f t="shared" ca="1" si="14"/>
        <v>45782</v>
      </c>
      <c r="M205" s="5">
        <f>'Conti vinter 2025'!$M$7</f>
        <v>0</v>
      </c>
      <c r="N205" s="5" t="s">
        <v>761</v>
      </c>
      <c r="O205" s="5" t="s">
        <v>762</v>
      </c>
      <c r="R205" s="5">
        <v>35</v>
      </c>
      <c r="T205" s="7" t="str">
        <f>'Conti vinter 2025'!$P$10</f>
        <v/>
      </c>
      <c r="U205" s="84" t="str">
        <f>'Conti vinter 2025'!$O$10</f>
        <v/>
      </c>
      <c r="X205" s="38" t="str">
        <f>'Conti vinter 2025'!$N$10</f>
        <v/>
      </c>
      <c r="Y205" s="39" t="str">
        <f>'Conti vinter 2025'!$M$10</f>
        <v/>
      </c>
      <c r="Z205" s="5" t="s">
        <v>764</v>
      </c>
    </row>
    <row r="206" spans="1:26" ht="15.5" x14ac:dyDescent="0.35">
      <c r="A206" s="5" t="s">
        <v>757</v>
      </c>
      <c r="B206" s="5" t="s">
        <v>758</v>
      </c>
      <c r="C206" s="5" t="s">
        <v>759</v>
      </c>
      <c r="D206" s="5" t="s">
        <v>760</v>
      </c>
      <c r="E206" s="5">
        <f t="shared" si="13"/>
        <v>0</v>
      </c>
      <c r="F206" s="102" t="s">
        <v>495</v>
      </c>
      <c r="H206" s="35">
        <f>VLOOKUP(F206,'Conti vinter 2025'!$D$17:$E$316,2,FALSE)</f>
        <v>0</v>
      </c>
      <c r="I206" s="68">
        <f>'Conti vinter 2025'!$P$7</f>
        <v>45882</v>
      </c>
      <c r="J206" s="5">
        <f t="shared" si="14"/>
        <v>0</v>
      </c>
      <c r="K206" s="6">
        <f t="shared" ca="1" si="14"/>
        <v>45782</v>
      </c>
      <c r="M206" s="5">
        <f>'Conti vinter 2025'!$M$7</f>
        <v>0</v>
      </c>
      <c r="N206" s="5" t="s">
        <v>761</v>
      </c>
      <c r="O206" s="5" t="s">
        <v>762</v>
      </c>
      <c r="R206" s="5">
        <v>35</v>
      </c>
      <c r="T206" s="7" t="str">
        <f>'Conti vinter 2025'!$P$10</f>
        <v/>
      </c>
      <c r="U206" s="84" t="str">
        <f>'Conti vinter 2025'!$O$10</f>
        <v/>
      </c>
      <c r="X206" s="38" t="str">
        <f>'Conti vinter 2025'!$N$10</f>
        <v/>
      </c>
      <c r="Y206" s="39" t="str">
        <f>'Conti vinter 2025'!$M$10</f>
        <v/>
      </c>
      <c r="Z206" s="5" t="s">
        <v>764</v>
      </c>
    </row>
    <row r="207" spans="1:26" ht="15.5" x14ac:dyDescent="0.35">
      <c r="A207" s="5" t="s">
        <v>757</v>
      </c>
      <c r="B207" s="5" t="s">
        <v>758</v>
      </c>
      <c r="C207" s="5" t="s">
        <v>759</v>
      </c>
      <c r="D207" s="5" t="s">
        <v>760</v>
      </c>
      <c r="E207" s="5">
        <f t="shared" si="13"/>
        <v>0</v>
      </c>
      <c r="F207" s="102" t="s">
        <v>496</v>
      </c>
      <c r="H207" s="35">
        <f>VLOOKUP(F207,'Conti vinter 2025'!$D$17:$E$316,2,FALSE)</f>
        <v>0</v>
      </c>
      <c r="I207" s="68">
        <f>'Conti vinter 2025'!$P$7</f>
        <v>45882</v>
      </c>
      <c r="J207" s="5">
        <f t="shared" si="14"/>
        <v>0</v>
      </c>
      <c r="K207" s="6">
        <f t="shared" ca="1" si="14"/>
        <v>45782</v>
      </c>
      <c r="M207" s="5">
        <f>'Conti vinter 2025'!$M$7</f>
        <v>0</v>
      </c>
      <c r="N207" s="5" t="s">
        <v>761</v>
      </c>
      <c r="O207" s="5" t="s">
        <v>762</v>
      </c>
      <c r="R207" s="5">
        <v>35</v>
      </c>
      <c r="T207" s="7" t="str">
        <f>'Conti vinter 2025'!$P$10</f>
        <v/>
      </c>
      <c r="U207" s="84" t="str">
        <f>'Conti vinter 2025'!$O$10</f>
        <v/>
      </c>
      <c r="X207" s="38" t="str">
        <f>'Conti vinter 2025'!$N$10</f>
        <v/>
      </c>
      <c r="Y207" s="39" t="str">
        <f>'Conti vinter 2025'!$M$10</f>
        <v/>
      </c>
      <c r="Z207" s="5" t="s">
        <v>764</v>
      </c>
    </row>
    <row r="208" spans="1:26" ht="15.5" x14ac:dyDescent="0.35">
      <c r="A208" s="5" t="s">
        <v>757</v>
      </c>
      <c r="B208" s="5" t="s">
        <v>758</v>
      </c>
      <c r="C208" s="5" t="s">
        <v>759</v>
      </c>
      <c r="D208" s="5" t="s">
        <v>760</v>
      </c>
      <c r="E208" s="5">
        <f t="shared" si="13"/>
        <v>0</v>
      </c>
      <c r="F208" s="102" t="s">
        <v>497</v>
      </c>
      <c r="H208" s="35">
        <f>VLOOKUP(F208,'Conti vinter 2025'!$D$17:$E$316,2,FALSE)</f>
        <v>0</v>
      </c>
      <c r="I208" s="68">
        <f>'Conti vinter 2025'!$P$7</f>
        <v>45882</v>
      </c>
      <c r="J208" s="5">
        <f t="shared" si="14"/>
        <v>0</v>
      </c>
      <c r="K208" s="6">
        <f t="shared" ca="1" si="14"/>
        <v>45782</v>
      </c>
      <c r="M208" s="5">
        <f>'Conti vinter 2025'!$M$7</f>
        <v>0</v>
      </c>
      <c r="N208" s="5" t="s">
        <v>761</v>
      </c>
      <c r="O208" s="5" t="s">
        <v>762</v>
      </c>
      <c r="R208" s="5">
        <v>35</v>
      </c>
      <c r="T208" s="7" t="str">
        <f>'Conti vinter 2025'!$P$10</f>
        <v/>
      </c>
      <c r="U208" s="84" t="str">
        <f>'Conti vinter 2025'!$O$10</f>
        <v/>
      </c>
      <c r="X208" s="38" t="str">
        <f>'Conti vinter 2025'!$N$10</f>
        <v/>
      </c>
      <c r="Y208" s="39" t="str">
        <f>'Conti vinter 2025'!$M$10</f>
        <v/>
      </c>
      <c r="Z208" s="5" t="s">
        <v>764</v>
      </c>
    </row>
    <row r="209" spans="1:26" ht="15.5" x14ac:dyDescent="0.35">
      <c r="A209" s="5" t="s">
        <v>757</v>
      </c>
      <c r="B209" s="5" t="s">
        <v>758</v>
      </c>
      <c r="C209" s="5" t="s">
        <v>759</v>
      </c>
      <c r="D209" s="5" t="s">
        <v>760</v>
      </c>
      <c r="E209" s="5">
        <f t="shared" si="13"/>
        <v>0</v>
      </c>
      <c r="F209" s="102" t="s">
        <v>498</v>
      </c>
      <c r="H209" s="35">
        <f>VLOOKUP(F209,'Conti vinter 2025'!$D$17:$E$316,2,FALSE)</f>
        <v>0</v>
      </c>
      <c r="I209" s="68">
        <f>'Conti vinter 2025'!$P$7</f>
        <v>45882</v>
      </c>
      <c r="J209" s="5">
        <f t="shared" si="14"/>
        <v>0</v>
      </c>
      <c r="K209" s="6">
        <f t="shared" ca="1" si="14"/>
        <v>45782</v>
      </c>
      <c r="M209" s="5">
        <f>'Conti vinter 2025'!$M$7</f>
        <v>0</v>
      </c>
      <c r="N209" s="5" t="s">
        <v>761</v>
      </c>
      <c r="O209" s="5" t="s">
        <v>762</v>
      </c>
      <c r="R209" s="5">
        <v>35</v>
      </c>
      <c r="T209" s="7" t="str">
        <f>'Conti vinter 2025'!$P$10</f>
        <v/>
      </c>
      <c r="U209" s="84" t="str">
        <f>'Conti vinter 2025'!$O$10</f>
        <v/>
      </c>
      <c r="X209" s="38" t="str">
        <f>'Conti vinter 2025'!$N$10</f>
        <v/>
      </c>
      <c r="Y209" s="39" t="str">
        <f>'Conti vinter 2025'!$M$10</f>
        <v/>
      </c>
      <c r="Z209" s="5" t="s">
        <v>764</v>
      </c>
    </row>
    <row r="210" spans="1:26" ht="15.5" x14ac:dyDescent="0.35">
      <c r="A210" s="5" t="s">
        <v>757</v>
      </c>
      <c r="B210" s="5" t="s">
        <v>758</v>
      </c>
      <c r="C210" s="5" t="s">
        <v>759</v>
      </c>
      <c r="D210" s="5" t="s">
        <v>760</v>
      </c>
      <c r="E210" s="5">
        <f t="shared" si="13"/>
        <v>0</v>
      </c>
      <c r="F210" s="116" t="s">
        <v>499</v>
      </c>
      <c r="H210" s="35">
        <f>VLOOKUP(F210,'Conti vinter 2025'!$D$17:$E$316,2,FALSE)</f>
        <v>0</v>
      </c>
      <c r="I210" s="68">
        <f>'Conti vinter 2025'!$P$7</f>
        <v>45882</v>
      </c>
      <c r="J210" s="5">
        <f t="shared" si="14"/>
        <v>0</v>
      </c>
      <c r="K210" s="6">
        <f t="shared" ca="1" si="14"/>
        <v>45782</v>
      </c>
      <c r="M210" s="5">
        <f>'Conti vinter 2025'!$M$7</f>
        <v>0</v>
      </c>
      <c r="N210" s="5" t="s">
        <v>761</v>
      </c>
      <c r="O210" s="5" t="s">
        <v>762</v>
      </c>
      <c r="R210" s="5">
        <v>35</v>
      </c>
      <c r="T210" s="7" t="str">
        <f>'Conti vinter 2025'!$P$10</f>
        <v/>
      </c>
      <c r="U210" s="84" t="str">
        <f>'Conti vinter 2025'!$O$10</f>
        <v/>
      </c>
      <c r="X210" s="38" t="str">
        <f>'Conti vinter 2025'!$N$10</f>
        <v/>
      </c>
      <c r="Y210" s="39" t="str">
        <f>'Conti vinter 2025'!$M$10</f>
        <v/>
      </c>
      <c r="Z210" s="5" t="s">
        <v>764</v>
      </c>
    </row>
    <row r="211" spans="1:26" ht="15.5" x14ac:dyDescent="0.35">
      <c r="A211" s="5" t="s">
        <v>757</v>
      </c>
      <c r="B211" s="5" t="s">
        <v>758</v>
      </c>
      <c r="C211" s="5" t="s">
        <v>759</v>
      </c>
      <c r="D211" s="5" t="s">
        <v>760</v>
      </c>
      <c r="E211" s="5">
        <f t="shared" si="13"/>
        <v>0</v>
      </c>
      <c r="F211" s="102" t="s">
        <v>500</v>
      </c>
      <c r="H211" s="35">
        <f>VLOOKUP(F211,'Conti vinter 2025'!$D$17:$E$316,2,FALSE)</f>
        <v>0</v>
      </c>
      <c r="I211" s="68">
        <f>'Conti vinter 2025'!$P$7</f>
        <v>45882</v>
      </c>
      <c r="J211" s="5">
        <f t="shared" si="14"/>
        <v>0</v>
      </c>
      <c r="K211" s="6">
        <f t="shared" ca="1" si="14"/>
        <v>45782</v>
      </c>
      <c r="M211" s="5">
        <f>'Conti vinter 2025'!$M$7</f>
        <v>0</v>
      </c>
      <c r="N211" s="5" t="s">
        <v>761</v>
      </c>
      <c r="O211" s="5" t="s">
        <v>762</v>
      </c>
      <c r="R211" s="5">
        <v>35</v>
      </c>
      <c r="T211" s="7" t="str">
        <f>'Conti vinter 2025'!$P$10</f>
        <v/>
      </c>
      <c r="U211" s="84" t="str">
        <f>'Conti vinter 2025'!$O$10</f>
        <v/>
      </c>
      <c r="X211" s="38" t="str">
        <f>'Conti vinter 2025'!$N$10</f>
        <v/>
      </c>
      <c r="Y211" s="39" t="str">
        <f>'Conti vinter 2025'!$M$10</f>
        <v/>
      </c>
      <c r="Z211" s="5" t="s">
        <v>764</v>
      </c>
    </row>
    <row r="212" spans="1:26" ht="15.5" x14ac:dyDescent="0.35">
      <c r="A212" s="5" t="s">
        <v>757</v>
      </c>
      <c r="B212" s="5" t="s">
        <v>758</v>
      </c>
      <c r="C212" s="5" t="s">
        <v>759</v>
      </c>
      <c r="D212" s="5" t="s">
        <v>760</v>
      </c>
      <c r="E212" s="5">
        <f t="shared" si="13"/>
        <v>0</v>
      </c>
      <c r="F212" s="102" t="s">
        <v>501</v>
      </c>
      <c r="H212" s="35">
        <f>VLOOKUP(F212,'Conti vinter 2025'!$D$17:$E$316,2,FALSE)</f>
        <v>0</v>
      </c>
      <c r="I212" s="68">
        <f>'Conti vinter 2025'!$P$7</f>
        <v>45882</v>
      </c>
      <c r="J212" s="5">
        <f t="shared" ref="J212:K227" si="15">J211</f>
        <v>0</v>
      </c>
      <c r="K212" s="6">
        <f t="shared" ca="1" si="15"/>
        <v>45782</v>
      </c>
      <c r="M212" s="5">
        <f>'Conti vinter 2025'!$M$7</f>
        <v>0</v>
      </c>
      <c r="N212" s="5" t="s">
        <v>761</v>
      </c>
      <c r="O212" s="5" t="s">
        <v>762</v>
      </c>
      <c r="R212" s="5">
        <v>35</v>
      </c>
      <c r="T212" s="7" t="str">
        <f>'Conti vinter 2025'!$P$10</f>
        <v/>
      </c>
      <c r="U212" s="84" t="str">
        <f>'Conti vinter 2025'!$O$10</f>
        <v/>
      </c>
      <c r="X212" s="38" t="str">
        <f>'Conti vinter 2025'!$N$10</f>
        <v/>
      </c>
      <c r="Y212" s="39" t="str">
        <f>'Conti vinter 2025'!$M$10</f>
        <v/>
      </c>
      <c r="Z212" s="5" t="s">
        <v>764</v>
      </c>
    </row>
    <row r="213" spans="1:26" ht="15.5" x14ac:dyDescent="0.35">
      <c r="A213" s="5" t="s">
        <v>757</v>
      </c>
      <c r="B213" s="5" t="s">
        <v>758</v>
      </c>
      <c r="C213" s="5" t="s">
        <v>759</v>
      </c>
      <c r="D213" s="5" t="s">
        <v>760</v>
      </c>
      <c r="E213" s="5">
        <f t="shared" si="13"/>
        <v>0</v>
      </c>
      <c r="F213" s="102" t="s">
        <v>502</v>
      </c>
      <c r="H213" s="35">
        <f>VLOOKUP(F213,'Conti vinter 2025'!$D$17:$E$316,2,FALSE)</f>
        <v>0</v>
      </c>
      <c r="I213" s="68">
        <f>'Conti vinter 2025'!$P$7</f>
        <v>45882</v>
      </c>
      <c r="J213" s="5">
        <f t="shared" si="15"/>
        <v>0</v>
      </c>
      <c r="K213" s="6">
        <f t="shared" ca="1" si="15"/>
        <v>45782</v>
      </c>
      <c r="M213" s="5">
        <f>'Conti vinter 2025'!$M$7</f>
        <v>0</v>
      </c>
      <c r="N213" s="5" t="s">
        <v>761</v>
      </c>
      <c r="O213" s="5" t="s">
        <v>762</v>
      </c>
      <c r="R213" s="5">
        <v>35</v>
      </c>
      <c r="T213" s="7" t="str">
        <f>'Conti vinter 2025'!$P$10</f>
        <v/>
      </c>
      <c r="U213" s="84" t="str">
        <f>'Conti vinter 2025'!$O$10</f>
        <v/>
      </c>
      <c r="X213" s="38" t="str">
        <f>'Conti vinter 2025'!$N$10</f>
        <v/>
      </c>
      <c r="Y213" s="39" t="str">
        <f>'Conti vinter 2025'!$M$10</f>
        <v/>
      </c>
      <c r="Z213" s="5" t="s">
        <v>764</v>
      </c>
    </row>
    <row r="214" spans="1:26" ht="15.5" x14ac:dyDescent="0.35">
      <c r="A214" s="5" t="s">
        <v>757</v>
      </c>
      <c r="B214" s="5" t="s">
        <v>758</v>
      </c>
      <c r="C214" s="5" t="s">
        <v>759</v>
      </c>
      <c r="D214" s="5" t="s">
        <v>760</v>
      </c>
      <c r="E214" s="5">
        <f t="shared" si="13"/>
        <v>0</v>
      </c>
      <c r="F214" s="102" t="s">
        <v>503</v>
      </c>
      <c r="H214" s="35">
        <f>VLOOKUP(F214,'Conti vinter 2025'!$D$17:$E$316,2,FALSE)</f>
        <v>0</v>
      </c>
      <c r="I214" s="68">
        <f>'Conti vinter 2025'!$P$7</f>
        <v>45882</v>
      </c>
      <c r="J214" s="5">
        <f t="shared" si="15"/>
        <v>0</v>
      </c>
      <c r="K214" s="6">
        <f t="shared" ca="1" si="15"/>
        <v>45782</v>
      </c>
      <c r="M214" s="5">
        <f>'Conti vinter 2025'!$M$7</f>
        <v>0</v>
      </c>
      <c r="N214" s="5" t="s">
        <v>761</v>
      </c>
      <c r="O214" s="5" t="s">
        <v>762</v>
      </c>
      <c r="R214" s="5">
        <v>35</v>
      </c>
      <c r="T214" s="7" t="str">
        <f>'Conti vinter 2025'!$P$10</f>
        <v/>
      </c>
      <c r="U214" s="84" t="str">
        <f>'Conti vinter 2025'!$O$10</f>
        <v/>
      </c>
      <c r="X214" s="38" t="str">
        <f>'Conti vinter 2025'!$N$10</f>
        <v/>
      </c>
      <c r="Y214" s="39" t="str">
        <f>'Conti vinter 2025'!$M$10</f>
        <v/>
      </c>
      <c r="Z214" s="5" t="s">
        <v>764</v>
      </c>
    </row>
    <row r="215" spans="1:26" ht="15.5" x14ac:dyDescent="0.35">
      <c r="A215" s="5" t="s">
        <v>757</v>
      </c>
      <c r="B215" s="5" t="s">
        <v>758</v>
      </c>
      <c r="C215" s="5" t="s">
        <v>759</v>
      </c>
      <c r="D215" s="5" t="s">
        <v>760</v>
      </c>
      <c r="E215" s="5">
        <f t="shared" si="13"/>
        <v>0</v>
      </c>
      <c r="F215" s="102" t="s">
        <v>504</v>
      </c>
      <c r="H215" s="35">
        <f>VLOOKUP(F215,'Conti vinter 2025'!$D$17:$E$316,2,FALSE)</f>
        <v>0</v>
      </c>
      <c r="I215" s="68">
        <f>'Conti vinter 2025'!$P$7</f>
        <v>45882</v>
      </c>
      <c r="J215" s="5">
        <f t="shared" si="15"/>
        <v>0</v>
      </c>
      <c r="K215" s="6">
        <f t="shared" ca="1" si="15"/>
        <v>45782</v>
      </c>
      <c r="M215" s="5">
        <f>'Conti vinter 2025'!$M$7</f>
        <v>0</v>
      </c>
      <c r="N215" s="5" t="s">
        <v>761</v>
      </c>
      <c r="O215" s="5" t="s">
        <v>762</v>
      </c>
      <c r="R215" s="5">
        <v>35</v>
      </c>
      <c r="T215" s="7" t="str">
        <f>'Conti vinter 2025'!$P$10</f>
        <v/>
      </c>
      <c r="U215" s="84" t="str">
        <f>'Conti vinter 2025'!$O$10</f>
        <v/>
      </c>
      <c r="X215" s="38" t="str">
        <f>'Conti vinter 2025'!$N$10</f>
        <v/>
      </c>
      <c r="Y215" s="39" t="str">
        <f>'Conti vinter 2025'!$M$10</f>
        <v/>
      </c>
      <c r="Z215" s="5" t="s">
        <v>764</v>
      </c>
    </row>
    <row r="216" spans="1:26" ht="15.5" x14ac:dyDescent="0.35">
      <c r="A216" s="5" t="s">
        <v>757</v>
      </c>
      <c r="B216" s="5" t="s">
        <v>758</v>
      </c>
      <c r="C216" s="5" t="s">
        <v>759</v>
      </c>
      <c r="D216" s="5" t="s">
        <v>760</v>
      </c>
      <c r="E216" s="5">
        <f t="shared" si="13"/>
        <v>0</v>
      </c>
      <c r="F216" s="102" t="s">
        <v>505</v>
      </c>
      <c r="H216" s="35">
        <f>VLOOKUP(F216,'Conti vinter 2025'!$D$17:$E$316,2,FALSE)</f>
        <v>0</v>
      </c>
      <c r="I216" s="68">
        <f>'Conti vinter 2025'!$P$7</f>
        <v>45882</v>
      </c>
      <c r="J216" s="5">
        <f t="shared" si="15"/>
        <v>0</v>
      </c>
      <c r="K216" s="6">
        <f t="shared" ca="1" si="15"/>
        <v>45782</v>
      </c>
      <c r="M216" s="5">
        <f>'Conti vinter 2025'!$M$7</f>
        <v>0</v>
      </c>
      <c r="N216" s="5" t="s">
        <v>761</v>
      </c>
      <c r="O216" s="5" t="s">
        <v>762</v>
      </c>
      <c r="R216" s="5">
        <v>35</v>
      </c>
      <c r="T216" s="7" t="str">
        <f>'Conti vinter 2025'!$P$10</f>
        <v/>
      </c>
      <c r="U216" s="84" t="str">
        <f>'Conti vinter 2025'!$O$10</f>
        <v/>
      </c>
      <c r="X216" s="38" t="str">
        <f>'Conti vinter 2025'!$N$10</f>
        <v/>
      </c>
      <c r="Y216" s="39" t="str">
        <f>'Conti vinter 2025'!$M$10</f>
        <v/>
      </c>
      <c r="Z216" s="5" t="s">
        <v>764</v>
      </c>
    </row>
    <row r="217" spans="1:26" ht="15.5" x14ac:dyDescent="0.35">
      <c r="A217" s="5" t="s">
        <v>757</v>
      </c>
      <c r="B217" s="5" t="s">
        <v>758</v>
      </c>
      <c r="C217" s="5" t="s">
        <v>759</v>
      </c>
      <c r="D217" s="5" t="s">
        <v>760</v>
      </c>
      <c r="E217" s="5">
        <f t="shared" si="13"/>
        <v>0</v>
      </c>
      <c r="F217" s="102" t="s">
        <v>506</v>
      </c>
      <c r="H217" s="35">
        <f>VLOOKUP(F217,'Conti vinter 2025'!$D$17:$E$316,2,FALSE)</f>
        <v>0</v>
      </c>
      <c r="I217" s="68">
        <f>'Conti vinter 2025'!$P$7</f>
        <v>45882</v>
      </c>
      <c r="J217" s="5">
        <f t="shared" si="15"/>
        <v>0</v>
      </c>
      <c r="K217" s="6">
        <f t="shared" ca="1" si="15"/>
        <v>45782</v>
      </c>
      <c r="M217" s="5">
        <f>'Conti vinter 2025'!$M$7</f>
        <v>0</v>
      </c>
      <c r="N217" s="5" t="s">
        <v>761</v>
      </c>
      <c r="O217" s="5" t="s">
        <v>762</v>
      </c>
      <c r="R217" s="5">
        <v>35</v>
      </c>
      <c r="T217" s="7" t="str">
        <f>'Conti vinter 2025'!$P$10</f>
        <v/>
      </c>
      <c r="U217" s="84" t="str">
        <f>'Conti vinter 2025'!$O$10</f>
        <v/>
      </c>
      <c r="X217" s="38" t="str">
        <f>'Conti vinter 2025'!$N$10</f>
        <v/>
      </c>
      <c r="Y217" s="39" t="str">
        <f>'Conti vinter 2025'!$M$10</f>
        <v/>
      </c>
      <c r="Z217" s="5" t="s">
        <v>764</v>
      </c>
    </row>
    <row r="218" spans="1:26" ht="15.5" x14ac:dyDescent="0.35">
      <c r="A218" s="5" t="s">
        <v>757</v>
      </c>
      <c r="B218" s="5" t="s">
        <v>758</v>
      </c>
      <c r="C218" s="5" t="s">
        <v>759</v>
      </c>
      <c r="D218" s="5" t="s">
        <v>760</v>
      </c>
      <c r="E218" s="5">
        <f t="shared" si="13"/>
        <v>0</v>
      </c>
      <c r="F218" s="102" t="s">
        <v>507</v>
      </c>
      <c r="H218" s="35">
        <f>VLOOKUP(F218,'Conti vinter 2025'!$D$17:$E$316,2,FALSE)</f>
        <v>0</v>
      </c>
      <c r="I218" s="68">
        <f>'Conti vinter 2025'!$P$7</f>
        <v>45882</v>
      </c>
      <c r="J218" s="5">
        <f t="shared" si="15"/>
        <v>0</v>
      </c>
      <c r="K218" s="6">
        <f t="shared" ca="1" si="15"/>
        <v>45782</v>
      </c>
      <c r="M218" s="5">
        <f>'Conti vinter 2025'!$M$7</f>
        <v>0</v>
      </c>
      <c r="N218" s="5" t="s">
        <v>761</v>
      </c>
      <c r="O218" s="5" t="s">
        <v>762</v>
      </c>
      <c r="R218" s="5">
        <v>35</v>
      </c>
      <c r="T218" s="7" t="str">
        <f>'Conti vinter 2025'!$P$10</f>
        <v/>
      </c>
      <c r="U218" s="84" t="str">
        <f>'Conti vinter 2025'!$O$10</f>
        <v/>
      </c>
      <c r="X218" s="38" t="str">
        <f>'Conti vinter 2025'!$N$10</f>
        <v/>
      </c>
      <c r="Y218" s="39" t="str">
        <f>'Conti vinter 2025'!$M$10</f>
        <v/>
      </c>
      <c r="Z218" s="5" t="s">
        <v>764</v>
      </c>
    </row>
    <row r="219" spans="1:26" ht="15.5" x14ac:dyDescent="0.35">
      <c r="A219" s="5" t="s">
        <v>757</v>
      </c>
      <c r="B219" s="5" t="s">
        <v>758</v>
      </c>
      <c r="C219" s="5" t="s">
        <v>759</v>
      </c>
      <c r="D219" s="5" t="s">
        <v>760</v>
      </c>
      <c r="E219" s="5">
        <f t="shared" si="13"/>
        <v>0</v>
      </c>
      <c r="F219" s="102" t="s">
        <v>508</v>
      </c>
      <c r="H219" s="35">
        <f>VLOOKUP(F219,'Conti vinter 2025'!$D$17:$E$316,2,FALSE)</f>
        <v>0</v>
      </c>
      <c r="I219" s="68">
        <f>'Conti vinter 2025'!$P$7</f>
        <v>45882</v>
      </c>
      <c r="J219" s="5">
        <f t="shared" si="15"/>
        <v>0</v>
      </c>
      <c r="K219" s="6">
        <f t="shared" ca="1" si="15"/>
        <v>45782</v>
      </c>
      <c r="M219" s="5">
        <f>'Conti vinter 2025'!$M$7</f>
        <v>0</v>
      </c>
      <c r="N219" s="5" t="s">
        <v>761</v>
      </c>
      <c r="O219" s="5" t="s">
        <v>762</v>
      </c>
      <c r="R219" s="5">
        <v>35</v>
      </c>
      <c r="T219" s="7" t="str">
        <f>'Conti vinter 2025'!$P$10</f>
        <v/>
      </c>
      <c r="U219" s="84" t="str">
        <f>'Conti vinter 2025'!$O$10</f>
        <v/>
      </c>
      <c r="X219" s="38" t="str">
        <f>'Conti vinter 2025'!$N$10</f>
        <v/>
      </c>
      <c r="Y219" s="39" t="str">
        <f>'Conti vinter 2025'!$M$10</f>
        <v/>
      </c>
      <c r="Z219" s="5" t="s">
        <v>764</v>
      </c>
    </row>
    <row r="220" spans="1:26" ht="15.5" x14ac:dyDescent="0.35">
      <c r="A220" s="5" t="s">
        <v>757</v>
      </c>
      <c r="B220" s="5" t="s">
        <v>758</v>
      </c>
      <c r="C220" s="5" t="s">
        <v>759</v>
      </c>
      <c r="D220" s="5" t="s">
        <v>760</v>
      </c>
      <c r="E220" s="5">
        <f t="shared" si="13"/>
        <v>0</v>
      </c>
      <c r="F220" s="102" t="s">
        <v>509</v>
      </c>
      <c r="H220" s="35">
        <f>VLOOKUP(F220,'Conti vinter 2025'!$D$17:$E$316,2,FALSE)</f>
        <v>0</v>
      </c>
      <c r="I220" s="68">
        <f>'Conti vinter 2025'!$P$7</f>
        <v>45882</v>
      </c>
      <c r="J220" s="5">
        <f t="shared" si="15"/>
        <v>0</v>
      </c>
      <c r="K220" s="6">
        <f t="shared" ca="1" si="15"/>
        <v>45782</v>
      </c>
      <c r="M220" s="5">
        <f>'Conti vinter 2025'!$M$7</f>
        <v>0</v>
      </c>
      <c r="N220" s="5" t="s">
        <v>761</v>
      </c>
      <c r="O220" s="5" t="s">
        <v>762</v>
      </c>
      <c r="R220" s="5">
        <v>35</v>
      </c>
      <c r="T220" s="7" t="str">
        <f>'Conti vinter 2025'!$P$10</f>
        <v/>
      </c>
      <c r="U220" s="84" t="str">
        <f>'Conti vinter 2025'!$O$10</f>
        <v/>
      </c>
      <c r="X220" s="38" t="str">
        <f>'Conti vinter 2025'!$N$10</f>
        <v/>
      </c>
      <c r="Y220" s="39" t="str">
        <f>'Conti vinter 2025'!$M$10</f>
        <v/>
      </c>
      <c r="Z220" s="5" t="s">
        <v>764</v>
      </c>
    </row>
    <row r="221" spans="1:26" ht="15.5" x14ac:dyDescent="0.35">
      <c r="A221" s="5" t="s">
        <v>757</v>
      </c>
      <c r="B221" s="5" t="s">
        <v>758</v>
      </c>
      <c r="C221" s="5" t="s">
        <v>759</v>
      </c>
      <c r="D221" s="5" t="s">
        <v>760</v>
      </c>
      <c r="E221" s="5">
        <f t="shared" si="13"/>
        <v>0</v>
      </c>
      <c r="F221" s="102" t="s">
        <v>510</v>
      </c>
      <c r="H221" s="35">
        <f>VLOOKUP(F221,'Conti vinter 2025'!$D$17:$E$316,2,FALSE)</f>
        <v>0</v>
      </c>
      <c r="I221" s="68">
        <f>'Conti vinter 2025'!$P$7</f>
        <v>45882</v>
      </c>
      <c r="J221" s="5">
        <f t="shared" si="15"/>
        <v>0</v>
      </c>
      <c r="K221" s="6">
        <f t="shared" ca="1" si="15"/>
        <v>45782</v>
      </c>
      <c r="M221" s="5">
        <f>'Conti vinter 2025'!$M$7</f>
        <v>0</v>
      </c>
      <c r="N221" s="5" t="s">
        <v>761</v>
      </c>
      <c r="O221" s="5" t="s">
        <v>762</v>
      </c>
      <c r="R221" s="5">
        <v>35</v>
      </c>
      <c r="T221" s="7" t="str">
        <f>'Conti vinter 2025'!$P$10</f>
        <v/>
      </c>
      <c r="U221" s="84" t="str">
        <f>'Conti vinter 2025'!$O$10</f>
        <v/>
      </c>
      <c r="X221" s="38" t="str">
        <f>'Conti vinter 2025'!$N$10</f>
        <v/>
      </c>
      <c r="Y221" s="39" t="str">
        <f>'Conti vinter 2025'!$M$10</f>
        <v/>
      </c>
      <c r="Z221" s="5" t="s">
        <v>764</v>
      </c>
    </row>
    <row r="222" spans="1:26" ht="15.5" x14ac:dyDescent="0.35">
      <c r="A222" s="5" t="s">
        <v>757</v>
      </c>
      <c r="B222" s="5" t="s">
        <v>758</v>
      </c>
      <c r="C222" s="5" t="s">
        <v>759</v>
      </c>
      <c r="D222" s="5" t="s">
        <v>760</v>
      </c>
      <c r="E222" s="5">
        <f t="shared" si="13"/>
        <v>0</v>
      </c>
      <c r="F222" s="102" t="s">
        <v>511</v>
      </c>
      <c r="H222" s="35">
        <f>VLOOKUP(F222,'Conti vinter 2025'!$D$17:$E$316,2,FALSE)</f>
        <v>0</v>
      </c>
      <c r="I222" s="68">
        <f>'Conti vinter 2025'!$P$7</f>
        <v>45882</v>
      </c>
      <c r="J222" s="5">
        <f t="shared" si="15"/>
        <v>0</v>
      </c>
      <c r="K222" s="6">
        <f t="shared" ca="1" si="15"/>
        <v>45782</v>
      </c>
      <c r="M222" s="5">
        <f>'Conti vinter 2025'!$M$7</f>
        <v>0</v>
      </c>
      <c r="N222" s="5" t="s">
        <v>761</v>
      </c>
      <c r="O222" s="5" t="s">
        <v>762</v>
      </c>
      <c r="R222" s="5">
        <v>35</v>
      </c>
      <c r="T222" s="7" t="str">
        <f>'Conti vinter 2025'!$P$10</f>
        <v/>
      </c>
      <c r="U222" s="84" t="str">
        <f>'Conti vinter 2025'!$O$10</f>
        <v/>
      </c>
      <c r="X222" s="38" t="str">
        <f>'Conti vinter 2025'!$N$10</f>
        <v/>
      </c>
      <c r="Y222" s="39" t="str">
        <f>'Conti vinter 2025'!$M$10</f>
        <v/>
      </c>
      <c r="Z222" s="5" t="s">
        <v>764</v>
      </c>
    </row>
    <row r="223" spans="1:26" ht="15.5" x14ac:dyDescent="0.35">
      <c r="A223" s="5" t="s">
        <v>757</v>
      </c>
      <c r="B223" s="5" t="s">
        <v>758</v>
      </c>
      <c r="C223" s="5" t="s">
        <v>759</v>
      </c>
      <c r="D223" s="5" t="s">
        <v>760</v>
      </c>
      <c r="E223" s="5">
        <f t="shared" si="13"/>
        <v>0</v>
      </c>
      <c r="F223" s="102" t="s">
        <v>512</v>
      </c>
      <c r="H223" s="35">
        <f>VLOOKUP(F223,'Conti vinter 2025'!$D$17:$E$316,2,FALSE)</f>
        <v>0</v>
      </c>
      <c r="I223" s="68">
        <f>'Conti vinter 2025'!$P$7</f>
        <v>45882</v>
      </c>
      <c r="J223" s="5">
        <f t="shared" si="15"/>
        <v>0</v>
      </c>
      <c r="K223" s="6">
        <f t="shared" ca="1" si="15"/>
        <v>45782</v>
      </c>
      <c r="M223" s="5">
        <f>'Conti vinter 2025'!$M$7</f>
        <v>0</v>
      </c>
      <c r="N223" s="5" t="s">
        <v>761</v>
      </c>
      <c r="O223" s="5" t="s">
        <v>762</v>
      </c>
      <c r="R223" s="5">
        <v>35</v>
      </c>
      <c r="T223" s="7" t="str">
        <f>'Conti vinter 2025'!$P$10</f>
        <v/>
      </c>
      <c r="U223" s="84" t="str">
        <f>'Conti vinter 2025'!$O$10</f>
        <v/>
      </c>
      <c r="X223" s="38" t="str">
        <f>'Conti vinter 2025'!$N$10</f>
        <v/>
      </c>
      <c r="Y223" s="39" t="str">
        <f>'Conti vinter 2025'!$M$10</f>
        <v/>
      </c>
      <c r="Z223" s="5" t="s">
        <v>764</v>
      </c>
    </row>
    <row r="224" spans="1:26" ht="15.5" x14ac:dyDescent="0.35">
      <c r="A224" s="5" t="s">
        <v>757</v>
      </c>
      <c r="B224" s="5" t="s">
        <v>758</v>
      </c>
      <c r="C224" s="5" t="s">
        <v>759</v>
      </c>
      <c r="D224" s="5" t="s">
        <v>760</v>
      </c>
      <c r="E224" s="5">
        <f t="shared" si="13"/>
        <v>0</v>
      </c>
      <c r="F224" s="102" t="s">
        <v>513</v>
      </c>
      <c r="H224" s="35">
        <f>VLOOKUP(F224,'Conti vinter 2025'!$D$17:$E$316,2,FALSE)</f>
        <v>0</v>
      </c>
      <c r="I224" s="68">
        <f>'Conti vinter 2025'!$P$7</f>
        <v>45882</v>
      </c>
      <c r="J224" s="5">
        <f t="shared" si="15"/>
        <v>0</v>
      </c>
      <c r="K224" s="6">
        <f t="shared" ca="1" si="15"/>
        <v>45782</v>
      </c>
      <c r="M224" s="5">
        <f>'Conti vinter 2025'!$M$7</f>
        <v>0</v>
      </c>
      <c r="N224" s="5" t="s">
        <v>761</v>
      </c>
      <c r="O224" s="5" t="s">
        <v>762</v>
      </c>
      <c r="R224" s="5">
        <v>35</v>
      </c>
      <c r="T224" s="7" t="str">
        <f>'Conti vinter 2025'!$P$10</f>
        <v/>
      </c>
      <c r="U224" s="84" t="str">
        <f>'Conti vinter 2025'!$O$10</f>
        <v/>
      </c>
      <c r="X224" s="38" t="str">
        <f>'Conti vinter 2025'!$N$10</f>
        <v/>
      </c>
      <c r="Y224" s="39" t="str">
        <f>'Conti vinter 2025'!$M$10</f>
        <v/>
      </c>
      <c r="Z224" s="5" t="s">
        <v>764</v>
      </c>
    </row>
    <row r="225" spans="1:26" ht="15.5" x14ac:dyDescent="0.35">
      <c r="A225" s="5" t="s">
        <v>757</v>
      </c>
      <c r="B225" s="5" t="s">
        <v>758</v>
      </c>
      <c r="C225" s="5" t="s">
        <v>759</v>
      </c>
      <c r="D225" s="5" t="s">
        <v>760</v>
      </c>
      <c r="E225" s="5">
        <f t="shared" si="13"/>
        <v>0</v>
      </c>
      <c r="F225" s="102" t="s">
        <v>514</v>
      </c>
      <c r="H225" s="35">
        <f>VLOOKUP(F225,'Conti vinter 2025'!$D$17:$E$316,2,FALSE)</f>
        <v>0</v>
      </c>
      <c r="I225" s="68">
        <f>'Conti vinter 2025'!$P$7</f>
        <v>45882</v>
      </c>
      <c r="J225" s="5">
        <f t="shared" si="15"/>
        <v>0</v>
      </c>
      <c r="K225" s="6">
        <f t="shared" ca="1" si="15"/>
        <v>45782</v>
      </c>
      <c r="M225" s="5">
        <f>'Conti vinter 2025'!$M$7</f>
        <v>0</v>
      </c>
      <c r="N225" s="5" t="s">
        <v>761</v>
      </c>
      <c r="O225" s="5" t="s">
        <v>762</v>
      </c>
      <c r="R225" s="5">
        <v>35</v>
      </c>
      <c r="T225" s="7" t="str">
        <f>'Conti vinter 2025'!$P$10</f>
        <v/>
      </c>
      <c r="U225" s="84" t="str">
        <f>'Conti vinter 2025'!$O$10</f>
        <v/>
      </c>
      <c r="X225" s="38" t="str">
        <f>'Conti vinter 2025'!$N$10</f>
        <v/>
      </c>
      <c r="Y225" s="39" t="str">
        <f>'Conti vinter 2025'!$M$10</f>
        <v/>
      </c>
      <c r="Z225" s="5" t="s">
        <v>764</v>
      </c>
    </row>
    <row r="226" spans="1:26" ht="15.5" x14ac:dyDescent="0.35">
      <c r="A226" s="5" t="s">
        <v>757</v>
      </c>
      <c r="B226" s="5" t="s">
        <v>758</v>
      </c>
      <c r="C226" s="5" t="s">
        <v>759</v>
      </c>
      <c r="D226" s="5" t="s">
        <v>760</v>
      </c>
      <c r="E226" s="5">
        <f t="shared" si="13"/>
        <v>0</v>
      </c>
      <c r="F226" s="102" t="s">
        <v>515</v>
      </c>
      <c r="H226" s="35">
        <f>VLOOKUP(F226,'Conti vinter 2025'!$D$17:$E$316,2,FALSE)</f>
        <v>0</v>
      </c>
      <c r="I226" s="68">
        <f>'Conti vinter 2025'!$P$7</f>
        <v>45882</v>
      </c>
      <c r="J226" s="5">
        <f t="shared" si="15"/>
        <v>0</v>
      </c>
      <c r="K226" s="6">
        <f t="shared" ca="1" si="15"/>
        <v>45782</v>
      </c>
      <c r="M226" s="5">
        <f>'Conti vinter 2025'!$M$7</f>
        <v>0</v>
      </c>
      <c r="N226" s="5" t="s">
        <v>761</v>
      </c>
      <c r="O226" s="5" t="s">
        <v>762</v>
      </c>
      <c r="R226" s="5">
        <v>35</v>
      </c>
      <c r="T226" s="7" t="str">
        <f>'Conti vinter 2025'!$P$10</f>
        <v/>
      </c>
      <c r="U226" s="84" t="str">
        <f>'Conti vinter 2025'!$O$10</f>
        <v/>
      </c>
      <c r="X226" s="38" t="str">
        <f>'Conti vinter 2025'!$N$10</f>
        <v/>
      </c>
      <c r="Y226" s="39" t="str">
        <f>'Conti vinter 2025'!$M$10</f>
        <v/>
      </c>
      <c r="Z226" s="5" t="s">
        <v>764</v>
      </c>
    </row>
    <row r="227" spans="1:26" ht="15.5" x14ac:dyDescent="0.35">
      <c r="A227" s="5" t="s">
        <v>757</v>
      </c>
      <c r="B227" s="5" t="s">
        <v>758</v>
      </c>
      <c r="C227" s="5" t="s">
        <v>759</v>
      </c>
      <c r="D227" s="5" t="s">
        <v>760</v>
      </c>
      <c r="E227" s="5">
        <f t="shared" si="13"/>
        <v>0</v>
      </c>
      <c r="F227" s="102" t="s">
        <v>516</v>
      </c>
      <c r="H227" s="35">
        <f>VLOOKUP(F227,'Conti vinter 2025'!$D$17:$E$316,2,FALSE)</f>
        <v>0</v>
      </c>
      <c r="I227" s="68">
        <f>'Conti vinter 2025'!$P$7</f>
        <v>45882</v>
      </c>
      <c r="J227" s="5">
        <f t="shared" si="15"/>
        <v>0</v>
      </c>
      <c r="K227" s="6">
        <f t="shared" ca="1" si="15"/>
        <v>45782</v>
      </c>
      <c r="M227" s="5">
        <f>'Conti vinter 2025'!$M$7</f>
        <v>0</v>
      </c>
      <c r="N227" s="5" t="s">
        <v>761</v>
      </c>
      <c r="O227" s="5" t="s">
        <v>762</v>
      </c>
      <c r="R227" s="5">
        <v>35</v>
      </c>
      <c r="T227" s="7" t="str">
        <f>'Conti vinter 2025'!$P$10</f>
        <v/>
      </c>
      <c r="U227" s="84" t="str">
        <f>'Conti vinter 2025'!$O$10</f>
        <v/>
      </c>
      <c r="X227" s="38" t="str">
        <f>'Conti vinter 2025'!$N$10</f>
        <v/>
      </c>
      <c r="Y227" s="39" t="str">
        <f>'Conti vinter 2025'!$M$10</f>
        <v/>
      </c>
      <c r="Z227" s="5" t="s">
        <v>764</v>
      </c>
    </row>
    <row r="228" spans="1:26" ht="15.5" x14ac:dyDescent="0.35">
      <c r="A228" s="5" t="s">
        <v>757</v>
      </c>
      <c r="B228" s="5" t="s">
        <v>758</v>
      </c>
      <c r="C228" s="5" t="s">
        <v>759</v>
      </c>
      <c r="D228" s="5" t="s">
        <v>760</v>
      </c>
      <c r="E228" s="5">
        <f t="shared" si="13"/>
        <v>0</v>
      </c>
      <c r="F228" s="102" t="s">
        <v>517</v>
      </c>
      <c r="H228" s="35">
        <f>VLOOKUP(F228,'Conti vinter 2025'!$D$17:$E$316,2,FALSE)</f>
        <v>0</v>
      </c>
      <c r="I228" s="68">
        <f>'Conti vinter 2025'!$P$7</f>
        <v>45882</v>
      </c>
      <c r="J228" s="5">
        <f t="shared" ref="J228:K243" si="16">J227</f>
        <v>0</v>
      </c>
      <c r="K228" s="6">
        <f t="shared" ca="1" si="16"/>
        <v>45782</v>
      </c>
      <c r="M228" s="5">
        <f>'Conti vinter 2025'!$M$7</f>
        <v>0</v>
      </c>
      <c r="N228" s="5" t="s">
        <v>761</v>
      </c>
      <c r="O228" s="5" t="s">
        <v>762</v>
      </c>
      <c r="R228" s="5">
        <v>35</v>
      </c>
      <c r="T228" s="7" t="str">
        <f>'Conti vinter 2025'!$P$10</f>
        <v/>
      </c>
      <c r="U228" s="84" t="str">
        <f>'Conti vinter 2025'!$O$10</f>
        <v/>
      </c>
      <c r="X228" s="38" t="str">
        <f>'Conti vinter 2025'!$N$10</f>
        <v/>
      </c>
      <c r="Y228" s="39" t="str">
        <f>'Conti vinter 2025'!$M$10</f>
        <v/>
      </c>
      <c r="Z228" s="5" t="s">
        <v>764</v>
      </c>
    </row>
    <row r="229" spans="1:26" ht="15.5" x14ac:dyDescent="0.35">
      <c r="A229" s="5" t="s">
        <v>757</v>
      </c>
      <c r="B229" s="5" t="s">
        <v>758</v>
      </c>
      <c r="C229" s="5" t="s">
        <v>759</v>
      </c>
      <c r="D229" s="5" t="s">
        <v>760</v>
      </c>
      <c r="E229" s="5">
        <f t="shared" si="13"/>
        <v>0</v>
      </c>
      <c r="F229" s="102" t="s">
        <v>518</v>
      </c>
      <c r="H229" s="35">
        <f>VLOOKUP(F229,'Conti vinter 2025'!$D$17:$E$316,2,FALSE)</f>
        <v>0</v>
      </c>
      <c r="I229" s="68">
        <f>'Conti vinter 2025'!$P$7</f>
        <v>45882</v>
      </c>
      <c r="J229" s="5">
        <f t="shared" si="16"/>
        <v>0</v>
      </c>
      <c r="K229" s="6">
        <f t="shared" ca="1" si="16"/>
        <v>45782</v>
      </c>
      <c r="M229" s="5">
        <f>'Conti vinter 2025'!$M$7</f>
        <v>0</v>
      </c>
      <c r="N229" s="5" t="s">
        <v>761</v>
      </c>
      <c r="O229" s="5" t="s">
        <v>762</v>
      </c>
      <c r="R229" s="5">
        <v>35</v>
      </c>
      <c r="T229" s="7" t="str">
        <f>'Conti vinter 2025'!$P$10</f>
        <v/>
      </c>
      <c r="U229" s="84" t="str">
        <f>'Conti vinter 2025'!$O$10</f>
        <v/>
      </c>
      <c r="X229" s="38" t="str">
        <f>'Conti vinter 2025'!$N$10</f>
        <v/>
      </c>
      <c r="Y229" s="39" t="str">
        <f>'Conti vinter 2025'!$M$10</f>
        <v/>
      </c>
      <c r="Z229" s="5" t="s">
        <v>764</v>
      </c>
    </row>
    <row r="230" spans="1:26" ht="15.5" x14ac:dyDescent="0.35">
      <c r="A230" s="5" t="s">
        <v>757</v>
      </c>
      <c r="B230" s="5" t="s">
        <v>758</v>
      </c>
      <c r="C230" s="5" t="s">
        <v>759</v>
      </c>
      <c r="D230" s="5" t="s">
        <v>760</v>
      </c>
      <c r="E230" s="5">
        <f t="shared" si="13"/>
        <v>0</v>
      </c>
      <c r="F230" s="102" t="s">
        <v>519</v>
      </c>
      <c r="H230" s="35">
        <f>VLOOKUP(F230,'Conti vinter 2025'!$D$17:$E$316,2,FALSE)</f>
        <v>0</v>
      </c>
      <c r="I230" s="68">
        <f>'Conti vinter 2025'!$P$7</f>
        <v>45882</v>
      </c>
      <c r="J230" s="5">
        <f t="shared" si="16"/>
        <v>0</v>
      </c>
      <c r="K230" s="6">
        <f t="shared" ca="1" si="16"/>
        <v>45782</v>
      </c>
      <c r="M230" s="5">
        <f>'Conti vinter 2025'!$M$7</f>
        <v>0</v>
      </c>
      <c r="N230" s="5" t="s">
        <v>761</v>
      </c>
      <c r="O230" s="5" t="s">
        <v>762</v>
      </c>
      <c r="R230" s="5">
        <v>35</v>
      </c>
      <c r="T230" s="7" t="str">
        <f>'Conti vinter 2025'!$P$10</f>
        <v/>
      </c>
      <c r="U230" s="84" t="str">
        <f>'Conti vinter 2025'!$O$10</f>
        <v/>
      </c>
      <c r="X230" s="38" t="str">
        <f>'Conti vinter 2025'!$N$10</f>
        <v/>
      </c>
      <c r="Y230" s="39" t="str">
        <f>'Conti vinter 2025'!$M$10</f>
        <v/>
      </c>
      <c r="Z230" s="5" t="s">
        <v>764</v>
      </c>
    </row>
    <row r="231" spans="1:26" ht="15.5" x14ac:dyDescent="0.35">
      <c r="A231" s="5" t="s">
        <v>757</v>
      </c>
      <c r="B231" s="5" t="s">
        <v>758</v>
      </c>
      <c r="C231" s="5" t="s">
        <v>759</v>
      </c>
      <c r="D231" s="5" t="s">
        <v>760</v>
      </c>
      <c r="E231" s="5">
        <f t="shared" si="13"/>
        <v>0</v>
      </c>
      <c r="F231" s="102" t="s">
        <v>520</v>
      </c>
      <c r="H231" s="35">
        <f>VLOOKUP(F231,'Conti vinter 2025'!$D$17:$E$316,2,FALSE)</f>
        <v>0</v>
      </c>
      <c r="I231" s="68">
        <f>'Conti vinter 2025'!$P$7</f>
        <v>45882</v>
      </c>
      <c r="J231" s="5">
        <f t="shared" si="16"/>
        <v>0</v>
      </c>
      <c r="K231" s="6">
        <f t="shared" ca="1" si="16"/>
        <v>45782</v>
      </c>
      <c r="M231" s="5">
        <f>'Conti vinter 2025'!$M$7</f>
        <v>0</v>
      </c>
      <c r="N231" s="5" t="s">
        <v>761</v>
      </c>
      <c r="O231" s="5" t="s">
        <v>762</v>
      </c>
      <c r="R231" s="5">
        <v>35</v>
      </c>
      <c r="T231" s="7" t="str">
        <f>'Conti vinter 2025'!$P$10</f>
        <v/>
      </c>
      <c r="U231" s="84" t="str">
        <f>'Conti vinter 2025'!$O$10</f>
        <v/>
      </c>
      <c r="X231" s="38" t="str">
        <f>'Conti vinter 2025'!$N$10</f>
        <v/>
      </c>
      <c r="Y231" s="39" t="str">
        <f>'Conti vinter 2025'!$M$10</f>
        <v/>
      </c>
      <c r="Z231" s="5" t="s">
        <v>764</v>
      </c>
    </row>
    <row r="232" spans="1:26" ht="15.5" x14ac:dyDescent="0.35">
      <c r="A232" s="5" t="s">
        <v>757</v>
      </c>
      <c r="B232" s="5" t="s">
        <v>758</v>
      </c>
      <c r="C232" s="5" t="s">
        <v>759</v>
      </c>
      <c r="D232" s="5" t="s">
        <v>760</v>
      </c>
      <c r="E232" s="5">
        <f t="shared" si="13"/>
        <v>0</v>
      </c>
      <c r="F232" s="102" t="s">
        <v>521</v>
      </c>
      <c r="H232" s="35">
        <f>VLOOKUP(F232,'Conti vinter 2025'!$D$17:$E$316,2,FALSE)</f>
        <v>0</v>
      </c>
      <c r="I232" s="68">
        <f>'Conti vinter 2025'!$P$7</f>
        <v>45882</v>
      </c>
      <c r="J232" s="5">
        <f t="shared" si="16"/>
        <v>0</v>
      </c>
      <c r="K232" s="6">
        <f t="shared" ca="1" si="16"/>
        <v>45782</v>
      </c>
      <c r="M232" s="5">
        <f>'Conti vinter 2025'!$M$7</f>
        <v>0</v>
      </c>
      <c r="N232" s="5" t="s">
        <v>761</v>
      </c>
      <c r="O232" s="5" t="s">
        <v>762</v>
      </c>
      <c r="R232" s="5">
        <v>35</v>
      </c>
      <c r="T232" s="7" t="str">
        <f>'Conti vinter 2025'!$P$10</f>
        <v/>
      </c>
      <c r="U232" s="84" t="str">
        <f>'Conti vinter 2025'!$O$10</f>
        <v/>
      </c>
      <c r="X232" s="38" t="str">
        <f>'Conti vinter 2025'!$N$10</f>
        <v/>
      </c>
      <c r="Y232" s="39" t="str">
        <f>'Conti vinter 2025'!$M$10</f>
        <v/>
      </c>
      <c r="Z232" s="5" t="s">
        <v>764</v>
      </c>
    </row>
    <row r="233" spans="1:26" ht="15.5" x14ac:dyDescent="0.35">
      <c r="A233" s="5" t="s">
        <v>757</v>
      </c>
      <c r="B233" s="5" t="s">
        <v>758</v>
      </c>
      <c r="C233" s="5" t="s">
        <v>759</v>
      </c>
      <c r="D233" s="5" t="s">
        <v>760</v>
      </c>
      <c r="E233" s="5">
        <f t="shared" si="13"/>
        <v>0</v>
      </c>
      <c r="F233" s="102" t="s">
        <v>522</v>
      </c>
      <c r="H233" s="35">
        <f>VLOOKUP(F233,'Conti vinter 2025'!$D$17:$E$316,2,FALSE)</f>
        <v>0</v>
      </c>
      <c r="I233" s="68">
        <f>'Conti vinter 2025'!$P$7</f>
        <v>45882</v>
      </c>
      <c r="J233" s="5">
        <f t="shared" si="16"/>
        <v>0</v>
      </c>
      <c r="K233" s="6">
        <f t="shared" ca="1" si="16"/>
        <v>45782</v>
      </c>
      <c r="M233" s="5">
        <f>'Conti vinter 2025'!$M$7</f>
        <v>0</v>
      </c>
      <c r="N233" s="5" t="s">
        <v>761</v>
      </c>
      <c r="O233" s="5" t="s">
        <v>762</v>
      </c>
      <c r="R233" s="5">
        <v>35</v>
      </c>
      <c r="T233" s="7" t="str">
        <f>'Conti vinter 2025'!$P$10</f>
        <v/>
      </c>
      <c r="U233" s="84" t="str">
        <f>'Conti vinter 2025'!$O$10</f>
        <v/>
      </c>
      <c r="X233" s="38" t="str">
        <f>'Conti vinter 2025'!$N$10</f>
        <v/>
      </c>
      <c r="Y233" s="39" t="str">
        <f>'Conti vinter 2025'!$M$10</f>
        <v/>
      </c>
      <c r="Z233" s="5" t="s">
        <v>764</v>
      </c>
    </row>
    <row r="234" spans="1:26" ht="15.5" x14ac:dyDescent="0.35">
      <c r="A234" s="5" t="s">
        <v>757</v>
      </c>
      <c r="B234" s="5" t="s">
        <v>758</v>
      </c>
      <c r="C234" s="5" t="s">
        <v>759</v>
      </c>
      <c r="D234" s="5" t="s">
        <v>760</v>
      </c>
      <c r="E234" s="5">
        <f t="shared" si="13"/>
        <v>0</v>
      </c>
      <c r="F234" s="102" t="s">
        <v>523</v>
      </c>
      <c r="H234" s="35">
        <f>VLOOKUP(F234,'Conti vinter 2025'!$D$17:$E$316,2,FALSE)</f>
        <v>0</v>
      </c>
      <c r="I234" s="68">
        <f>'Conti vinter 2025'!$P$7</f>
        <v>45882</v>
      </c>
      <c r="J234" s="5">
        <f t="shared" si="16"/>
        <v>0</v>
      </c>
      <c r="K234" s="6">
        <f t="shared" ca="1" si="16"/>
        <v>45782</v>
      </c>
      <c r="M234" s="5">
        <f>'Conti vinter 2025'!$M$7</f>
        <v>0</v>
      </c>
      <c r="N234" s="5" t="s">
        <v>761</v>
      </c>
      <c r="O234" s="5" t="s">
        <v>762</v>
      </c>
      <c r="R234" s="5">
        <v>35</v>
      </c>
      <c r="T234" s="7" t="str">
        <f>'Conti vinter 2025'!$P$10</f>
        <v/>
      </c>
      <c r="U234" s="84" t="str">
        <f>'Conti vinter 2025'!$O$10</f>
        <v/>
      </c>
      <c r="X234" s="38" t="str">
        <f>'Conti vinter 2025'!$N$10</f>
        <v/>
      </c>
      <c r="Y234" s="39" t="str">
        <f>'Conti vinter 2025'!$M$10</f>
        <v/>
      </c>
      <c r="Z234" s="5" t="s">
        <v>764</v>
      </c>
    </row>
    <row r="235" spans="1:26" ht="15.5" x14ac:dyDescent="0.35">
      <c r="A235" s="5" t="s">
        <v>757</v>
      </c>
      <c r="B235" s="5" t="s">
        <v>758</v>
      </c>
      <c r="C235" s="5" t="s">
        <v>759</v>
      </c>
      <c r="D235" s="5" t="s">
        <v>760</v>
      </c>
      <c r="E235" s="5">
        <f t="shared" si="13"/>
        <v>0</v>
      </c>
      <c r="F235" s="102" t="s">
        <v>524</v>
      </c>
      <c r="H235" s="35">
        <f>VLOOKUP(F235,'Conti vinter 2025'!$D$17:$E$316,2,FALSE)</f>
        <v>0</v>
      </c>
      <c r="I235" s="68">
        <f>'Conti vinter 2025'!$P$7</f>
        <v>45882</v>
      </c>
      <c r="J235" s="5">
        <f t="shared" si="16"/>
        <v>0</v>
      </c>
      <c r="K235" s="6">
        <f t="shared" ca="1" si="16"/>
        <v>45782</v>
      </c>
      <c r="M235" s="5">
        <f>'Conti vinter 2025'!$M$7</f>
        <v>0</v>
      </c>
      <c r="N235" s="5" t="s">
        <v>761</v>
      </c>
      <c r="O235" s="5" t="s">
        <v>762</v>
      </c>
      <c r="R235" s="5">
        <v>35</v>
      </c>
      <c r="T235" s="7" t="str">
        <f>'Conti vinter 2025'!$P$10</f>
        <v/>
      </c>
      <c r="U235" s="84" t="str">
        <f>'Conti vinter 2025'!$O$10</f>
        <v/>
      </c>
      <c r="X235" s="38" t="str">
        <f>'Conti vinter 2025'!$N$10</f>
        <v/>
      </c>
      <c r="Y235" s="39" t="str">
        <f>'Conti vinter 2025'!$M$10</f>
        <v/>
      </c>
      <c r="Z235" s="5" t="s">
        <v>764</v>
      </c>
    </row>
    <row r="236" spans="1:26" ht="15.5" x14ac:dyDescent="0.35">
      <c r="A236" s="5" t="s">
        <v>757</v>
      </c>
      <c r="B236" s="5" t="s">
        <v>758</v>
      </c>
      <c r="C236" s="5" t="s">
        <v>759</v>
      </c>
      <c r="D236" s="5" t="s">
        <v>760</v>
      </c>
      <c r="E236" s="5">
        <f t="shared" si="13"/>
        <v>0</v>
      </c>
      <c r="F236" s="102" t="s">
        <v>525</v>
      </c>
      <c r="H236" s="35">
        <f>VLOOKUP(F236,'Conti vinter 2025'!$D$17:$E$316,2,FALSE)</f>
        <v>0</v>
      </c>
      <c r="I236" s="68">
        <f>'Conti vinter 2025'!$P$7</f>
        <v>45882</v>
      </c>
      <c r="J236" s="5">
        <f t="shared" si="16"/>
        <v>0</v>
      </c>
      <c r="K236" s="6">
        <f t="shared" ca="1" si="16"/>
        <v>45782</v>
      </c>
      <c r="M236" s="5">
        <f>'Conti vinter 2025'!$M$7</f>
        <v>0</v>
      </c>
      <c r="N236" s="5" t="s">
        <v>761</v>
      </c>
      <c r="O236" s="5" t="s">
        <v>762</v>
      </c>
      <c r="R236" s="5">
        <v>35</v>
      </c>
      <c r="T236" s="7" t="str">
        <f>'Conti vinter 2025'!$P$10</f>
        <v/>
      </c>
      <c r="U236" s="84" t="str">
        <f>'Conti vinter 2025'!$O$10</f>
        <v/>
      </c>
      <c r="X236" s="38" t="str">
        <f>'Conti vinter 2025'!$N$10</f>
        <v/>
      </c>
      <c r="Y236" s="39" t="str">
        <f>'Conti vinter 2025'!$M$10</f>
        <v/>
      </c>
      <c r="Z236" s="5" t="s">
        <v>764</v>
      </c>
    </row>
    <row r="237" spans="1:26" ht="15.5" x14ac:dyDescent="0.35">
      <c r="A237" s="5" t="s">
        <v>757</v>
      </c>
      <c r="B237" s="5" t="s">
        <v>758</v>
      </c>
      <c r="C237" s="5" t="s">
        <v>759</v>
      </c>
      <c r="D237" s="5" t="s">
        <v>760</v>
      </c>
      <c r="E237" s="5">
        <f t="shared" si="13"/>
        <v>0</v>
      </c>
      <c r="F237" s="102" t="s">
        <v>526</v>
      </c>
      <c r="H237" s="35">
        <f>VLOOKUP(F237,'Conti vinter 2025'!$D$17:$E$316,2,FALSE)</f>
        <v>0</v>
      </c>
      <c r="I237" s="68">
        <f>'Conti vinter 2025'!$P$7</f>
        <v>45882</v>
      </c>
      <c r="J237" s="5">
        <f t="shared" si="16"/>
        <v>0</v>
      </c>
      <c r="K237" s="6">
        <f t="shared" ca="1" si="16"/>
        <v>45782</v>
      </c>
      <c r="M237" s="5">
        <f>'Conti vinter 2025'!$M$7</f>
        <v>0</v>
      </c>
      <c r="N237" s="5" t="s">
        <v>761</v>
      </c>
      <c r="O237" s="5" t="s">
        <v>762</v>
      </c>
      <c r="R237" s="5">
        <v>35</v>
      </c>
      <c r="T237" s="7" t="str">
        <f>'Conti vinter 2025'!$P$10</f>
        <v/>
      </c>
      <c r="U237" s="84" t="str">
        <f>'Conti vinter 2025'!$O$10</f>
        <v/>
      </c>
      <c r="X237" s="38" t="str">
        <f>'Conti vinter 2025'!$N$10</f>
        <v/>
      </c>
      <c r="Y237" s="39" t="str">
        <f>'Conti vinter 2025'!$M$10</f>
        <v/>
      </c>
      <c r="Z237" s="5" t="s">
        <v>764</v>
      </c>
    </row>
    <row r="238" spans="1:26" ht="15.5" x14ac:dyDescent="0.35">
      <c r="A238" s="5" t="s">
        <v>757</v>
      </c>
      <c r="B238" s="5" t="s">
        <v>758</v>
      </c>
      <c r="C238" s="5" t="s">
        <v>759</v>
      </c>
      <c r="D238" s="5" t="s">
        <v>760</v>
      </c>
      <c r="E238" s="5">
        <f t="shared" si="13"/>
        <v>0</v>
      </c>
      <c r="F238" s="102" t="s">
        <v>527</v>
      </c>
      <c r="H238" s="35">
        <f>VLOOKUP(F238,'Conti vinter 2025'!$D$17:$E$316,2,FALSE)</f>
        <v>0</v>
      </c>
      <c r="I238" s="68">
        <f>'Conti vinter 2025'!$P$7</f>
        <v>45882</v>
      </c>
      <c r="J238" s="5">
        <f t="shared" si="16"/>
        <v>0</v>
      </c>
      <c r="K238" s="6">
        <f t="shared" ca="1" si="16"/>
        <v>45782</v>
      </c>
      <c r="M238" s="5">
        <f>'Conti vinter 2025'!$M$7</f>
        <v>0</v>
      </c>
      <c r="N238" s="5" t="s">
        <v>761</v>
      </c>
      <c r="O238" s="5" t="s">
        <v>762</v>
      </c>
      <c r="R238" s="5">
        <v>35</v>
      </c>
      <c r="T238" s="7" t="str">
        <f>'Conti vinter 2025'!$P$10</f>
        <v/>
      </c>
      <c r="U238" s="84" t="str">
        <f>'Conti vinter 2025'!$O$10</f>
        <v/>
      </c>
      <c r="X238" s="38" t="str">
        <f>'Conti vinter 2025'!$N$10</f>
        <v/>
      </c>
      <c r="Y238" s="39" t="str">
        <f>'Conti vinter 2025'!$M$10</f>
        <v/>
      </c>
      <c r="Z238" s="5" t="s">
        <v>764</v>
      </c>
    </row>
    <row r="239" spans="1:26" ht="15.5" x14ac:dyDescent="0.35">
      <c r="A239" s="5" t="s">
        <v>757</v>
      </c>
      <c r="B239" s="5" t="s">
        <v>758</v>
      </c>
      <c r="C239" s="5" t="s">
        <v>759</v>
      </c>
      <c r="D239" s="5" t="s">
        <v>760</v>
      </c>
      <c r="E239" s="5">
        <f t="shared" si="13"/>
        <v>0</v>
      </c>
      <c r="F239" s="102" t="s">
        <v>528</v>
      </c>
      <c r="H239" s="35">
        <f>VLOOKUP(F239,'Conti vinter 2025'!$D$17:$E$316,2,FALSE)</f>
        <v>0</v>
      </c>
      <c r="I239" s="68">
        <f>'Conti vinter 2025'!$P$7</f>
        <v>45882</v>
      </c>
      <c r="J239" s="5">
        <f t="shared" si="16"/>
        <v>0</v>
      </c>
      <c r="K239" s="6">
        <f t="shared" ca="1" si="16"/>
        <v>45782</v>
      </c>
      <c r="M239" s="5">
        <f>'Conti vinter 2025'!$M$7</f>
        <v>0</v>
      </c>
      <c r="N239" s="5" t="s">
        <v>761</v>
      </c>
      <c r="O239" s="5" t="s">
        <v>762</v>
      </c>
      <c r="R239" s="5">
        <v>35</v>
      </c>
      <c r="T239" s="7" t="str">
        <f>'Conti vinter 2025'!$P$10</f>
        <v/>
      </c>
      <c r="U239" s="84" t="str">
        <f>'Conti vinter 2025'!$O$10</f>
        <v/>
      </c>
      <c r="X239" s="38" t="str">
        <f>'Conti vinter 2025'!$N$10</f>
        <v/>
      </c>
      <c r="Y239" s="39" t="str">
        <f>'Conti vinter 2025'!$M$10</f>
        <v/>
      </c>
      <c r="Z239" s="5" t="s">
        <v>764</v>
      </c>
    </row>
    <row r="240" spans="1:26" ht="15.5" x14ac:dyDescent="0.35">
      <c r="A240" s="5" t="s">
        <v>757</v>
      </c>
      <c r="B240" s="5" t="s">
        <v>758</v>
      </c>
      <c r="C240" s="5" t="s">
        <v>759</v>
      </c>
      <c r="D240" s="5" t="s">
        <v>760</v>
      </c>
      <c r="E240" s="5">
        <f t="shared" si="13"/>
        <v>0</v>
      </c>
      <c r="F240" s="102" t="s">
        <v>529</v>
      </c>
      <c r="H240" s="35">
        <f>VLOOKUP(F240,'Conti vinter 2025'!$D$17:$E$316,2,FALSE)</f>
        <v>0</v>
      </c>
      <c r="I240" s="68">
        <f>'Conti vinter 2025'!$P$7</f>
        <v>45882</v>
      </c>
      <c r="J240" s="5">
        <f t="shared" si="16"/>
        <v>0</v>
      </c>
      <c r="K240" s="6">
        <f t="shared" ca="1" si="16"/>
        <v>45782</v>
      </c>
      <c r="M240" s="5">
        <f>'Conti vinter 2025'!$M$7</f>
        <v>0</v>
      </c>
      <c r="N240" s="5" t="s">
        <v>761</v>
      </c>
      <c r="O240" s="5" t="s">
        <v>762</v>
      </c>
      <c r="R240" s="5">
        <v>35</v>
      </c>
      <c r="T240" s="7" t="str">
        <f>'Conti vinter 2025'!$P$10</f>
        <v/>
      </c>
      <c r="U240" s="84" t="str">
        <f>'Conti vinter 2025'!$O$10</f>
        <v/>
      </c>
      <c r="X240" s="38" t="str">
        <f>'Conti vinter 2025'!$N$10</f>
        <v/>
      </c>
      <c r="Y240" s="39" t="str">
        <f>'Conti vinter 2025'!$M$10</f>
        <v/>
      </c>
      <c r="Z240" s="5" t="s">
        <v>764</v>
      </c>
    </row>
    <row r="241" spans="1:26" ht="15.5" x14ac:dyDescent="0.35">
      <c r="A241" s="5" t="s">
        <v>757</v>
      </c>
      <c r="B241" s="5" t="s">
        <v>758</v>
      </c>
      <c r="C241" s="5" t="s">
        <v>759</v>
      </c>
      <c r="D241" s="5" t="s">
        <v>760</v>
      </c>
      <c r="E241" s="5">
        <f t="shared" si="13"/>
        <v>0</v>
      </c>
      <c r="F241" s="102" t="s">
        <v>530</v>
      </c>
      <c r="H241" s="35">
        <f>VLOOKUP(F241,'Conti vinter 2025'!$D$17:$E$316,2,FALSE)</f>
        <v>0</v>
      </c>
      <c r="I241" s="68">
        <f>'Conti vinter 2025'!$P$7</f>
        <v>45882</v>
      </c>
      <c r="J241" s="5">
        <f t="shared" si="16"/>
        <v>0</v>
      </c>
      <c r="K241" s="6">
        <f t="shared" ca="1" si="16"/>
        <v>45782</v>
      </c>
      <c r="M241" s="5">
        <f>'Conti vinter 2025'!$M$7</f>
        <v>0</v>
      </c>
      <c r="N241" s="5" t="s">
        <v>761</v>
      </c>
      <c r="O241" s="5" t="s">
        <v>762</v>
      </c>
      <c r="R241" s="5">
        <v>35</v>
      </c>
      <c r="T241" s="7" t="str">
        <f>'Conti vinter 2025'!$P$10</f>
        <v/>
      </c>
      <c r="U241" s="84" t="str">
        <f>'Conti vinter 2025'!$O$10</f>
        <v/>
      </c>
      <c r="X241" s="38" t="str">
        <f>'Conti vinter 2025'!$N$10</f>
        <v/>
      </c>
      <c r="Y241" s="39" t="str">
        <f>'Conti vinter 2025'!$M$10</f>
        <v/>
      </c>
      <c r="Z241" s="5" t="s">
        <v>764</v>
      </c>
    </row>
    <row r="242" spans="1:26" ht="15.5" x14ac:dyDescent="0.35">
      <c r="A242" s="5" t="s">
        <v>757</v>
      </c>
      <c r="B242" s="5" t="s">
        <v>758</v>
      </c>
      <c r="C242" s="5" t="s">
        <v>759</v>
      </c>
      <c r="D242" s="5" t="s">
        <v>760</v>
      </c>
      <c r="E242" s="5">
        <f t="shared" si="13"/>
        <v>0</v>
      </c>
      <c r="F242" s="102" t="s">
        <v>531</v>
      </c>
      <c r="H242" s="35">
        <f>VLOOKUP(F242,'Conti vinter 2025'!$D$17:$E$316,2,FALSE)</f>
        <v>0</v>
      </c>
      <c r="I242" s="68">
        <f>'Conti vinter 2025'!$P$7</f>
        <v>45882</v>
      </c>
      <c r="J242" s="5">
        <f t="shared" si="16"/>
        <v>0</v>
      </c>
      <c r="K242" s="6">
        <f t="shared" ca="1" si="16"/>
        <v>45782</v>
      </c>
      <c r="M242" s="5">
        <f>'Conti vinter 2025'!$M$7</f>
        <v>0</v>
      </c>
      <c r="N242" s="5" t="s">
        <v>761</v>
      </c>
      <c r="O242" s="5" t="s">
        <v>762</v>
      </c>
      <c r="R242" s="5">
        <v>35</v>
      </c>
      <c r="T242" s="7" t="str">
        <f>'Conti vinter 2025'!$P$10</f>
        <v/>
      </c>
      <c r="U242" s="84" t="str">
        <f>'Conti vinter 2025'!$O$10</f>
        <v/>
      </c>
      <c r="X242" s="38" t="str">
        <f>'Conti vinter 2025'!$N$10</f>
        <v/>
      </c>
      <c r="Y242" s="39" t="str">
        <f>'Conti vinter 2025'!$M$10</f>
        <v/>
      </c>
      <c r="Z242" s="5" t="s">
        <v>764</v>
      </c>
    </row>
    <row r="243" spans="1:26" ht="15.5" x14ac:dyDescent="0.35">
      <c r="A243" s="5" t="s">
        <v>757</v>
      </c>
      <c r="B243" s="5" t="s">
        <v>758</v>
      </c>
      <c r="C243" s="5" t="s">
        <v>759</v>
      </c>
      <c r="D243" s="5" t="s">
        <v>760</v>
      </c>
      <c r="E243" s="5">
        <f t="shared" si="13"/>
        <v>0</v>
      </c>
      <c r="F243" s="102" t="s">
        <v>532</v>
      </c>
      <c r="H243" s="35">
        <f>VLOOKUP(F243,'Conti vinter 2025'!$D$17:$E$316,2,FALSE)</f>
        <v>0</v>
      </c>
      <c r="I243" s="68">
        <f>'Conti vinter 2025'!$P$7</f>
        <v>45882</v>
      </c>
      <c r="J243" s="5">
        <f t="shared" si="16"/>
        <v>0</v>
      </c>
      <c r="K243" s="6">
        <f t="shared" ca="1" si="16"/>
        <v>45782</v>
      </c>
      <c r="M243" s="5">
        <f>'Conti vinter 2025'!$M$7</f>
        <v>0</v>
      </c>
      <c r="N243" s="5" t="s">
        <v>761</v>
      </c>
      <c r="O243" s="5" t="s">
        <v>762</v>
      </c>
      <c r="R243" s="5">
        <v>35</v>
      </c>
      <c r="T243" s="7" t="str">
        <f>'Conti vinter 2025'!$P$10</f>
        <v/>
      </c>
      <c r="U243" s="84" t="str">
        <f>'Conti vinter 2025'!$O$10</f>
        <v/>
      </c>
      <c r="X243" s="38" t="str">
        <f>'Conti vinter 2025'!$N$10</f>
        <v/>
      </c>
      <c r="Y243" s="39" t="str">
        <f>'Conti vinter 2025'!$M$10</f>
        <v/>
      </c>
      <c r="Z243" s="5" t="s">
        <v>764</v>
      </c>
    </row>
    <row r="244" spans="1:26" ht="15.5" x14ac:dyDescent="0.35">
      <c r="A244" s="5" t="s">
        <v>757</v>
      </c>
      <c r="B244" s="5" t="s">
        <v>758</v>
      </c>
      <c r="C244" s="5" t="s">
        <v>759</v>
      </c>
      <c r="D244" s="5" t="s">
        <v>760</v>
      </c>
      <c r="E244" s="5">
        <f t="shared" si="13"/>
        <v>0</v>
      </c>
      <c r="F244" s="102" t="s">
        <v>533</v>
      </c>
      <c r="H244" s="35">
        <f>VLOOKUP(F244,'Conti vinter 2025'!$D$17:$E$316,2,FALSE)</f>
        <v>0</v>
      </c>
      <c r="I244" s="68">
        <f>'Conti vinter 2025'!$P$7</f>
        <v>45882</v>
      </c>
      <c r="J244" s="5">
        <f t="shared" ref="J244:K259" si="17">J243</f>
        <v>0</v>
      </c>
      <c r="K244" s="6">
        <f t="shared" ca="1" si="17"/>
        <v>45782</v>
      </c>
      <c r="M244" s="5">
        <f>'Conti vinter 2025'!$M$7</f>
        <v>0</v>
      </c>
      <c r="N244" s="5" t="s">
        <v>761</v>
      </c>
      <c r="O244" s="5" t="s">
        <v>762</v>
      </c>
      <c r="R244" s="5">
        <v>35</v>
      </c>
      <c r="T244" s="7" t="str">
        <f>'Conti vinter 2025'!$P$10</f>
        <v/>
      </c>
      <c r="U244" s="84" t="str">
        <f>'Conti vinter 2025'!$O$10</f>
        <v/>
      </c>
      <c r="X244" s="38" t="str">
        <f>'Conti vinter 2025'!$N$10</f>
        <v/>
      </c>
      <c r="Y244" s="39" t="str">
        <f>'Conti vinter 2025'!$M$10</f>
        <v/>
      </c>
      <c r="Z244" s="5" t="s">
        <v>764</v>
      </c>
    </row>
    <row r="245" spans="1:26" ht="15.5" x14ac:dyDescent="0.35">
      <c r="A245" s="5" t="s">
        <v>757</v>
      </c>
      <c r="B245" s="5" t="s">
        <v>758</v>
      </c>
      <c r="C245" s="5" t="s">
        <v>759</v>
      </c>
      <c r="D245" s="5" t="s">
        <v>760</v>
      </c>
      <c r="E245" s="5">
        <f t="shared" si="13"/>
        <v>0</v>
      </c>
      <c r="F245" s="102" t="s">
        <v>534</v>
      </c>
      <c r="H245" s="35">
        <f>VLOOKUP(F245,'Conti vinter 2025'!$D$17:$E$316,2,FALSE)</f>
        <v>0</v>
      </c>
      <c r="I245" s="68">
        <f>'Conti vinter 2025'!$P$7</f>
        <v>45882</v>
      </c>
      <c r="J245" s="5">
        <f t="shared" si="17"/>
        <v>0</v>
      </c>
      <c r="K245" s="6">
        <f t="shared" ca="1" si="17"/>
        <v>45782</v>
      </c>
      <c r="M245" s="5">
        <f>'Conti vinter 2025'!$M$7</f>
        <v>0</v>
      </c>
      <c r="N245" s="5" t="s">
        <v>761</v>
      </c>
      <c r="O245" s="5" t="s">
        <v>762</v>
      </c>
      <c r="R245" s="5">
        <v>35</v>
      </c>
      <c r="T245" s="7" t="str">
        <f>'Conti vinter 2025'!$P$10</f>
        <v/>
      </c>
      <c r="U245" s="84" t="str">
        <f>'Conti vinter 2025'!$O$10</f>
        <v/>
      </c>
      <c r="X245" s="38" t="str">
        <f>'Conti vinter 2025'!$N$10</f>
        <v/>
      </c>
      <c r="Y245" s="39" t="str">
        <f>'Conti vinter 2025'!$M$10</f>
        <v/>
      </c>
      <c r="Z245" s="5" t="s">
        <v>764</v>
      </c>
    </row>
    <row r="246" spans="1:26" ht="15.5" x14ac:dyDescent="0.35">
      <c r="A246" s="5" t="s">
        <v>757</v>
      </c>
      <c r="B246" s="5" t="s">
        <v>758</v>
      </c>
      <c r="C246" s="5" t="s">
        <v>759</v>
      </c>
      <c r="D246" s="5" t="s">
        <v>760</v>
      </c>
      <c r="E246" s="5">
        <f t="shared" si="13"/>
        <v>0</v>
      </c>
      <c r="F246" s="102" t="s">
        <v>535</v>
      </c>
      <c r="H246" s="35">
        <f>VLOOKUP(F246,'Conti vinter 2025'!$D$17:$E$316,2,FALSE)</f>
        <v>0</v>
      </c>
      <c r="I246" s="68">
        <f>'Conti vinter 2025'!$P$7</f>
        <v>45882</v>
      </c>
      <c r="J246" s="5">
        <f t="shared" si="17"/>
        <v>0</v>
      </c>
      <c r="K246" s="6">
        <f t="shared" ca="1" si="17"/>
        <v>45782</v>
      </c>
      <c r="M246" s="5">
        <f>'Conti vinter 2025'!$M$7</f>
        <v>0</v>
      </c>
      <c r="N246" s="5" t="s">
        <v>761</v>
      </c>
      <c r="O246" s="5" t="s">
        <v>762</v>
      </c>
      <c r="R246" s="5">
        <v>35</v>
      </c>
      <c r="T246" s="7" t="str">
        <f>'Conti vinter 2025'!$P$10</f>
        <v/>
      </c>
      <c r="U246" s="84" t="str">
        <f>'Conti vinter 2025'!$O$10</f>
        <v/>
      </c>
      <c r="X246" s="38" t="str">
        <f>'Conti vinter 2025'!$N$10</f>
        <v/>
      </c>
      <c r="Y246" s="39" t="str">
        <f>'Conti vinter 2025'!$M$10</f>
        <v/>
      </c>
      <c r="Z246" s="5" t="s">
        <v>764</v>
      </c>
    </row>
    <row r="247" spans="1:26" ht="15.5" x14ac:dyDescent="0.35">
      <c r="A247" s="5" t="s">
        <v>757</v>
      </c>
      <c r="B247" s="5" t="s">
        <v>758</v>
      </c>
      <c r="C247" s="5" t="s">
        <v>759</v>
      </c>
      <c r="D247" s="5" t="s">
        <v>760</v>
      </c>
      <c r="E247" s="5">
        <f t="shared" si="13"/>
        <v>0</v>
      </c>
      <c r="F247" s="102" t="s">
        <v>536</v>
      </c>
      <c r="H247" s="35">
        <f>VLOOKUP(F247,'Conti vinter 2025'!$D$17:$E$316,2,FALSE)</f>
        <v>0</v>
      </c>
      <c r="I247" s="68">
        <f>'Conti vinter 2025'!$P$7</f>
        <v>45882</v>
      </c>
      <c r="J247" s="5">
        <f t="shared" si="17"/>
        <v>0</v>
      </c>
      <c r="K247" s="6">
        <f t="shared" ca="1" si="17"/>
        <v>45782</v>
      </c>
      <c r="M247" s="5">
        <f>'Conti vinter 2025'!$M$7</f>
        <v>0</v>
      </c>
      <c r="N247" s="5" t="s">
        <v>761</v>
      </c>
      <c r="O247" s="5" t="s">
        <v>762</v>
      </c>
      <c r="R247" s="5">
        <v>35</v>
      </c>
      <c r="T247" s="7" t="str">
        <f>'Conti vinter 2025'!$P$10</f>
        <v/>
      </c>
      <c r="U247" s="84" t="str">
        <f>'Conti vinter 2025'!$O$10</f>
        <v/>
      </c>
      <c r="X247" s="38" t="str">
        <f>'Conti vinter 2025'!$N$10</f>
        <v/>
      </c>
      <c r="Y247" s="39" t="str">
        <f>'Conti vinter 2025'!$M$10</f>
        <v/>
      </c>
      <c r="Z247" s="5" t="s">
        <v>764</v>
      </c>
    </row>
    <row r="248" spans="1:26" ht="15.5" x14ac:dyDescent="0.35">
      <c r="A248" s="5" t="s">
        <v>757</v>
      </c>
      <c r="B248" s="5" t="s">
        <v>758</v>
      </c>
      <c r="C248" s="5" t="s">
        <v>759</v>
      </c>
      <c r="D248" s="5" t="s">
        <v>760</v>
      </c>
      <c r="E248" s="5">
        <f t="shared" si="13"/>
        <v>0</v>
      </c>
      <c r="F248" s="102" t="s">
        <v>537</v>
      </c>
      <c r="H248" s="35">
        <f>VLOOKUP(F248,'Conti vinter 2025'!$D$17:$E$316,2,FALSE)</f>
        <v>0</v>
      </c>
      <c r="I248" s="68">
        <f>'Conti vinter 2025'!$P$7</f>
        <v>45882</v>
      </c>
      <c r="J248" s="5">
        <f t="shared" si="17"/>
        <v>0</v>
      </c>
      <c r="K248" s="6">
        <f t="shared" ca="1" si="17"/>
        <v>45782</v>
      </c>
      <c r="M248" s="5">
        <f>'Conti vinter 2025'!$M$7</f>
        <v>0</v>
      </c>
      <c r="N248" s="5" t="s">
        <v>761</v>
      </c>
      <c r="O248" s="5" t="s">
        <v>762</v>
      </c>
      <c r="R248" s="5">
        <v>35</v>
      </c>
      <c r="T248" s="7" t="str">
        <f>'Conti vinter 2025'!$P$10</f>
        <v/>
      </c>
      <c r="U248" s="84" t="str">
        <f>'Conti vinter 2025'!$O$10</f>
        <v/>
      </c>
      <c r="X248" s="38" t="str">
        <f>'Conti vinter 2025'!$N$10</f>
        <v/>
      </c>
      <c r="Y248" s="39" t="str">
        <f>'Conti vinter 2025'!$M$10</f>
        <v/>
      </c>
      <c r="Z248" s="5" t="s">
        <v>764</v>
      </c>
    </row>
    <row r="249" spans="1:26" ht="15.5" x14ac:dyDescent="0.35">
      <c r="A249" s="5" t="s">
        <v>757</v>
      </c>
      <c r="B249" s="5" t="s">
        <v>758</v>
      </c>
      <c r="C249" s="5" t="s">
        <v>759</v>
      </c>
      <c r="D249" s="5" t="s">
        <v>760</v>
      </c>
      <c r="E249" s="5">
        <f t="shared" si="13"/>
        <v>0</v>
      </c>
      <c r="F249" s="102" t="s">
        <v>538</v>
      </c>
      <c r="H249" s="35">
        <f>VLOOKUP(F249,'Conti vinter 2025'!$D$17:$E$316,2,FALSE)</f>
        <v>0</v>
      </c>
      <c r="I249" s="68">
        <f>'Conti vinter 2025'!$P$7</f>
        <v>45882</v>
      </c>
      <c r="J249" s="5">
        <f t="shared" si="17"/>
        <v>0</v>
      </c>
      <c r="K249" s="6">
        <f t="shared" ca="1" si="17"/>
        <v>45782</v>
      </c>
      <c r="M249" s="5">
        <f>'Conti vinter 2025'!$M$7</f>
        <v>0</v>
      </c>
      <c r="N249" s="5" t="s">
        <v>761</v>
      </c>
      <c r="O249" s="5" t="s">
        <v>762</v>
      </c>
      <c r="R249" s="5">
        <v>35</v>
      </c>
      <c r="T249" s="7" t="str">
        <f>'Conti vinter 2025'!$P$10</f>
        <v/>
      </c>
      <c r="U249" s="84" t="str">
        <f>'Conti vinter 2025'!$O$10</f>
        <v/>
      </c>
      <c r="X249" s="38" t="str">
        <f>'Conti vinter 2025'!$N$10</f>
        <v/>
      </c>
      <c r="Y249" s="39" t="str">
        <f>'Conti vinter 2025'!$M$10</f>
        <v/>
      </c>
      <c r="Z249" s="5" t="s">
        <v>764</v>
      </c>
    </row>
    <row r="250" spans="1:26" ht="15.5" x14ac:dyDescent="0.35">
      <c r="A250" s="5" t="s">
        <v>757</v>
      </c>
      <c r="B250" s="5" t="s">
        <v>758</v>
      </c>
      <c r="C250" s="5" t="s">
        <v>759</v>
      </c>
      <c r="D250" s="5" t="s">
        <v>760</v>
      </c>
      <c r="E250" s="5">
        <f t="shared" si="13"/>
        <v>0</v>
      </c>
      <c r="F250" s="102" t="s">
        <v>539</v>
      </c>
      <c r="H250" s="35">
        <f>VLOOKUP(F250,'Conti vinter 2025'!$D$17:$E$316,2,FALSE)</f>
        <v>0</v>
      </c>
      <c r="I250" s="68">
        <f>'Conti vinter 2025'!$P$7</f>
        <v>45882</v>
      </c>
      <c r="J250" s="5">
        <f t="shared" si="17"/>
        <v>0</v>
      </c>
      <c r="K250" s="6">
        <f t="shared" ca="1" si="17"/>
        <v>45782</v>
      </c>
      <c r="M250" s="5">
        <f>'Conti vinter 2025'!$M$7</f>
        <v>0</v>
      </c>
      <c r="N250" s="5" t="s">
        <v>761</v>
      </c>
      <c r="O250" s="5" t="s">
        <v>762</v>
      </c>
      <c r="R250" s="5">
        <v>35</v>
      </c>
      <c r="T250" s="7" t="str">
        <f>'Conti vinter 2025'!$P$10</f>
        <v/>
      </c>
      <c r="U250" s="84" t="str">
        <f>'Conti vinter 2025'!$O$10</f>
        <v/>
      </c>
      <c r="X250" s="38" t="str">
        <f>'Conti vinter 2025'!$N$10</f>
        <v/>
      </c>
      <c r="Y250" s="39" t="str">
        <f>'Conti vinter 2025'!$M$10</f>
        <v/>
      </c>
      <c r="Z250" s="5" t="s">
        <v>764</v>
      </c>
    </row>
    <row r="251" spans="1:26" ht="15.5" x14ac:dyDescent="0.35">
      <c r="A251" s="5" t="s">
        <v>757</v>
      </c>
      <c r="B251" s="5" t="s">
        <v>758</v>
      </c>
      <c r="C251" s="5" t="s">
        <v>759</v>
      </c>
      <c r="D251" s="5" t="s">
        <v>760</v>
      </c>
      <c r="E251" s="5">
        <f t="shared" si="13"/>
        <v>0</v>
      </c>
      <c r="F251" s="102" t="s">
        <v>540</v>
      </c>
      <c r="H251" s="35">
        <f>VLOOKUP(F251,'Conti vinter 2025'!$D$17:$E$316,2,FALSE)</f>
        <v>0</v>
      </c>
      <c r="I251" s="68">
        <f>'Conti vinter 2025'!$P$7</f>
        <v>45882</v>
      </c>
      <c r="J251" s="5">
        <f t="shared" si="17"/>
        <v>0</v>
      </c>
      <c r="K251" s="6">
        <f t="shared" ca="1" si="17"/>
        <v>45782</v>
      </c>
      <c r="M251" s="5">
        <f>'Conti vinter 2025'!$M$7</f>
        <v>0</v>
      </c>
      <c r="N251" s="5" t="s">
        <v>761</v>
      </c>
      <c r="O251" s="5" t="s">
        <v>762</v>
      </c>
      <c r="R251" s="5">
        <v>35</v>
      </c>
      <c r="T251" s="7" t="str">
        <f>'Conti vinter 2025'!$P$10</f>
        <v/>
      </c>
      <c r="U251" s="84" t="str">
        <f>'Conti vinter 2025'!$O$10</f>
        <v/>
      </c>
      <c r="X251" s="38" t="str">
        <f>'Conti vinter 2025'!$N$10</f>
        <v/>
      </c>
      <c r="Y251" s="39" t="str">
        <f>'Conti vinter 2025'!$M$10</f>
        <v/>
      </c>
      <c r="Z251" s="5" t="s">
        <v>764</v>
      </c>
    </row>
    <row r="252" spans="1:26" ht="15.5" x14ac:dyDescent="0.35">
      <c r="A252" s="5" t="s">
        <v>757</v>
      </c>
      <c r="B252" s="5" t="s">
        <v>758</v>
      </c>
      <c r="C252" s="5" t="s">
        <v>759</v>
      </c>
      <c r="D252" s="5" t="s">
        <v>760</v>
      </c>
      <c r="E252" s="5">
        <f t="shared" si="13"/>
        <v>0</v>
      </c>
      <c r="F252" s="102" t="s">
        <v>541</v>
      </c>
      <c r="H252" s="35">
        <f>VLOOKUP(F252,'Conti vinter 2025'!$D$17:$E$316,2,FALSE)</f>
        <v>0</v>
      </c>
      <c r="I252" s="68">
        <f>'Conti vinter 2025'!$P$7</f>
        <v>45882</v>
      </c>
      <c r="J252" s="5">
        <f t="shared" si="17"/>
        <v>0</v>
      </c>
      <c r="K252" s="6">
        <f t="shared" ca="1" si="17"/>
        <v>45782</v>
      </c>
      <c r="M252" s="5">
        <f>'Conti vinter 2025'!$M$7</f>
        <v>0</v>
      </c>
      <c r="N252" s="5" t="s">
        <v>761</v>
      </c>
      <c r="O252" s="5" t="s">
        <v>762</v>
      </c>
      <c r="R252" s="5">
        <v>35</v>
      </c>
      <c r="T252" s="7" t="str">
        <f>'Conti vinter 2025'!$P$10</f>
        <v/>
      </c>
      <c r="U252" s="84" t="str">
        <f>'Conti vinter 2025'!$O$10</f>
        <v/>
      </c>
      <c r="X252" s="38" t="str">
        <f>'Conti vinter 2025'!$N$10</f>
        <v/>
      </c>
      <c r="Y252" s="39" t="str">
        <f>'Conti vinter 2025'!$M$10</f>
        <v/>
      </c>
      <c r="Z252" s="5" t="s">
        <v>764</v>
      </c>
    </row>
    <row r="253" spans="1:26" ht="15.5" x14ac:dyDescent="0.35">
      <c r="A253" s="5" t="s">
        <v>757</v>
      </c>
      <c r="B253" s="5" t="s">
        <v>758</v>
      </c>
      <c r="C253" s="5" t="s">
        <v>759</v>
      </c>
      <c r="D253" s="5" t="s">
        <v>760</v>
      </c>
      <c r="E253" s="5">
        <f t="shared" si="13"/>
        <v>0</v>
      </c>
      <c r="F253" s="102" t="s">
        <v>542</v>
      </c>
      <c r="H253" s="35">
        <f>VLOOKUP(F253,'Conti vinter 2025'!$D$17:$E$316,2,FALSE)</f>
        <v>0</v>
      </c>
      <c r="I253" s="68">
        <f>'Conti vinter 2025'!$P$7</f>
        <v>45882</v>
      </c>
      <c r="J253" s="5">
        <f t="shared" si="17"/>
        <v>0</v>
      </c>
      <c r="K253" s="6">
        <f t="shared" ca="1" si="17"/>
        <v>45782</v>
      </c>
      <c r="M253" s="5">
        <f>'Conti vinter 2025'!$M$7</f>
        <v>0</v>
      </c>
      <c r="N253" s="5" t="s">
        <v>761</v>
      </c>
      <c r="O253" s="5" t="s">
        <v>762</v>
      </c>
      <c r="R253" s="5">
        <v>35</v>
      </c>
      <c r="T253" s="7" t="str">
        <f>'Conti vinter 2025'!$P$10</f>
        <v/>
      </c>
      <c r="U253" s="84" t="str">
        <f>'Conti vinter 2025'!$O$10</f>
        <v/>
      </c>
      <c r="X253" s="38" t="str">
        <f>'Conti vinter 2025'!$N$10</f>
        <v/>
      </c>
      <c r="Y253" s="39" t="str">
        <f>'Conti vinter 2025'!$M$10</f>
        <v/>
      </c>
      <c r="Z253" s="5" t="s">
        <v>764</v>
      </c>
    </row>
    <row r="254" spans="1:26" ht="15.5" x14ac:dyDescent="0.35">
      <c r="A254" s="5" t="s">
        <v>757</v>
      </c>
      <c r="B254" s="5" t="s">
        <v>758</v>
      </c>
      <c r="C254" s="5" t="s">
        <v>759</v>
      </c>
      <c r="D254" s="5" t="s">
        <v>760</v>
      </c>
      <c r="E254" s="5">
        <f t="shared" si="13"/>
        <v>0</v>
      </c>
      <c r="F254" s="102" t="s">
        <v>543</v>
      </c>
      <c r="H254" s="35">
        <f>VLOOKUP(F254,'Conti vinter 2025'!$D$17:$E$316,2,FALSE)</f>
        <v>0</v>
      </c>
      <c r="I254" s="68">
        <f>'Conti vinter 2025'!$P$7</f>
        <v>45882</v>
      </c>
      <c r="J254" s="5">
        <f t="shared" si="17"/>
        <v>0</v>
      </c>
      <c r="K254" s="6">
        <f t="shared" ca="1" si="17"/>
        <v>45782</v>
      </c>
      <c r="M254" s="5">
        <f>'Conti vinter 2025'!$M$7</f>
        <v>0</v>
      </c>
      <c r="N254" s="5" t="s">
        <v>761</v>
      </c>
      <c r="O254" s="5" t="s">
        <v>762</v>
      </c>
      <c r="R254" s="5">
        <v>35</v>
      </c>
      <c r="T254" s="7" t="str">
        <f>'Conti vinter 2025'!$P$10</f>
        <v/>
      </c>
      <c r="U254" s="84" t="str">
        <f>'Conti vinter 2025'!$O$10</f>
        <v/>
      </c>
      <c r="X254" s="38" t="str">
        <f>'Conti vinter 2025'!$N$10</f>
        <v/>
      </c>
      <c r="Y254" s="39" t="str">
        <f>'Conti vinter 2025'!$M$10</f>
        <v/>
      </c>
      <c r="Z254" s="5" t="s">
        <v>764</v>
      </c>
    </row>
    <row r="255" spans="1:26" ht="15.5" x14ac:dyDescent="0.35">
      <c r="A255" s="5" t="s">
        <v>757</v>
      </c>
      <c r="B255" s="5" t="s">
        <v>758</v>
      </c>
      <c r="C255" s="5" t="s">
        <v>759</v>
      </c>
      <c r="D255" s="5" t="s">
        <v>760</v>
      </c>
      <c r="E255" s="5">
        <f t="shared" si="13"/>
        <v>0</v>
      </c>
      <c r="F255" s="102" t="s">
        <v>544</v>
      </c>
      <c r="H255" s="35">
        <f>VLOOKUP(F255,'Conti vinter 2025'!$D$17:$E$316,2,FALSE)</f>
        <v>0</v>
      </c>
      <c r="I255" s="68">
        <f>'Conti vinter 2025'!$P$7</f>
        <v>45882</v>
      </c>
      <c r="J255" s="5">
        <f t="shared" si="17"/>
        <v>0</v>
      </c>
      <c r="K255" s="6">
        <f t="shared" ca="1" si="17"/>
        <v>45782</v>
      </c>
      <c r="M255" s="5">
        <f>'Conti vinter 2025'!$M$7</f>
        <v>0</v>
      </c>
      <c r="N255" s="5" t="s">
        <v>761</v>
      </c>
      <c r="O255" s="5" t="s">
        <v>762</v>
      </c>
      <c r="R255" s="5">
        <v>35</v>
      </c>
      <c r="T255" s="7" t="str">
        <f>'Conti vinter 2025'!$P$10</f>
        <v/>
      </c>
      <c r="U255" s="84" t="str">
        <f>'Conti vinter 2025'!$O$10</f>
        <v/>
      </c>
      <c r="X255" s="38" t="str">
        <f>'Conti vinter 2025'!$N$10</f>
        <v/>
      </c>
      <c r="Y255" s="39" t="str">
        <f>'Conti vinter 2025'!$M$10</f>
        <v/>
      </c>
      <c r="Z255" s="5" t="s">
        <v>764</v>
      </c>
    </row>
    <row r="256" spans="1:26" ht="15.5" x14ac:dyDescent="0.35">
      <c r="A256" s="5" t="s">
        <v>757</v>
      </c>
      <c r="B256" s="5" t="s">
        <v>758</v>
      </c>
      <c r="C256" s="5" t="s">
        <v>759</v>
      </c>
      <c r="D256" s="5" t="s">
        <v>760</v>
      </c>
      <c r="E256" s="5">
        <f t="shared" si="13"/>
        <v>0</v>
      </c>
      <c r="F256" s="102" t="s">
        <v>545</v>
      </c>
      <c r="H256" s="35">
        <f>VLOOKUP(F256,'Conti vinter 2025'!$D$17:$E$316,2,FALSE)</f>
        <v>0</v>
      </c>
      <c r="I256" s="68">
        <f>'Conti vinter 2025'!$P$7</f>
        <v>45882</v>
      </c>
      <c r="J256" s="5">
        <f t="shared" si="17"/>
        <v>0</v>
      </c>
      <c r="K256" s="6">
        <f t="shared" ca="1" si="17"/>
        <v>45782</v>
      </c>
      <c r="M256" s="5">
        <f>'Conti vinter 2025'!$M$7</f>
        <v>0</v>
      </c>
      <c r="N256" s="5" t="s">
        <v>761</v>
      </c>
      <c r="O256" s="5" t="s">
        <v>762</v>
      </c>
      <c r="R256" s="5">
        <v>35</v>
      </c>
      <c r="T256" s="7" t="str">
        <f>'Conti vinter 2025'!$P$10</f>
        <v/>
      </c>
      <c r="U256" s="84" t="str">
        <f>'Conti vinter 2025'!$O$10</f>
        <v/>
      </c>
      <c r="X256" s="38" t="str">
        <f>'Conti vinter 2025'!$N$10</f>
        <v/>
      </c>
      <c r="Y256" s="39" t="str">
        <f>'Conti vinter 2025'!$M$10</f>
        <v/>
      </c>
      <c r="Z256" s="5" t="s">
        <v>764</v>
      </c>
    </row>
    <row r="257" spans="1:26" ht="15.5" x14ac:dyDescent="0.35">
      <c r="A257" s="5" t="s">
        <v>757</v>
      </c>
      <c r="B257" s="5" t="s">
        <v>758</v>
      </c>
      <c r="C257" s="5" t="s">
        <v>759</v>
      </c>
      <c r="D257" s="5" t="s">
        <v>760</v>
      </c>
      <c r="E257" s="5">
        <f t="shared" si="13"/>
        <v>0</v>
      </c>
      <c r="F257" s="102" t="s">
        <v>546</v>
      </c>
      <c r="H257" s="35">
        <f>VLOOKUP(F257,'Conti vinter 2025'!$D$17:$E$316,2,FALSE)</f>
        <v>0</v>
      </c>
      <c r="I257" s="68">
        <f>'Conti vinter 2025'!$P$7</f>
        <v>45882</v>
      </c>
      <c r="J257" s="5">
        <f t="shared" si="17"/>
        <v>0</v>
      </c>
      <c r="K257" s="6">
        <f t="shared" ca="1" si="17"/>
        <v>45782</v>
      </c>
      <c r="M257" s="5">
        <f>'Conti vinter 2025'!$M$7</f>
        <v>0</v>
      </c>
      <c r="N257" s="5" t="s">
        <v>761</v>
      </c>
      <c r="O257" s="5" t="s">
        <v>762</v>
      </c>
      <c r="R257" s="5">
        <v>35</v>
      </c>
      <c r="T257" s="7" t="str">
        <f>'Conti vinter 2025'!$P$10</f>
        <v/>
      </c>
      <c r="U257" s="84" t="str">
        <f>'Conti vinter 2025'!$O$10</f>
        <v/>
      </c>
      <c r="X257" s="38" t="str">
        <f>'Conti vinter 2025'!$N$10</f>
        <v/>
      </c>
      <c r="Y257" s="39" t="str">
        <f>'Conti vinter 2025'!$M$10</f>
        <v/>
      </c>
      <c r="Z257" s="5" t="s">
        <v>764</v>
      </c>
    </row>
    <row r="258" spans="1:26" ht="15.5" x14ac:dyDescent="0.35">
      <c r="A258" s="5" t="s">
        <v>757</v>
      </c>
      <c r="B258" s="5" t="s">
        <v>758</v>
      </c>
      <c r="C258" s="5" t="s">
        <v>759</v>
      </c>
      <c r="D258" s="5" t="s">
        <v>760</v>
      </c>
      <c r="E258" s="5">
        <f t="shared" si="13"/>
        <v>0</v>
      </c>
      <c r="F258" s="102" t="s">
        <v>547</v>
      </c>
      <c r="H258" s="35">
        <f>VLOOKUP(F258,'Conti vinter 2025'!$D$17:$E$316,2,FALSE)</f>
        <v>0</v>
      </c>
      <c r="I258" s="68">
        <f>'Conti vinter 2025'!$P$7</f>
        <v>45882</v>
      </c>
      <c r="J258" s="5">
        <f t="shared" si="17"/>
        <v>0</v>
      </c>
      <c r="K258" s="6">
        <f t="shared" ca="1" si="17"/>
        <v>45782</v>
      </c>
      <c r="M258" s="5">
        <f>'Conti vinter 2025'!$M$7</f>
        <v>0</v>
      </c>
      <c r="N258" s="5" t="s">
        <v>761</v>
      </c>
      <c r="O258" s="5" t="s">
        <v>762</v>
      </c>
      <c r="R258" s="5">
        <v>35</v>
      </c>
      <c r="T258" s="7" t="str">
        <f>'Conti vinter 2025'!$P$10</f>
        <v/>
      </c>
      <c r="U258" s="84" t="str">
        <f>'Conti vinter 2025'!$O$10</f>
        <v/>
      </c>
      <c r="X258" s="38" t="str">
        <f>'Conti vinter 2025'!$N$10</f>
        <v/>
      </c>
      <c r="Y258" s="39" t="str">
        <f>'Conti vinter 2025'!$M$10</f>
        <v/>
      </c>
      <c r="Z258" s="5" t="s">
        <v>764</v>
      </c>
    </row>
    <row r="259" spans="1:26" ht="15.5" x14ac:dyDescent="0.35">
      <c r="A259" s="5" t="s">
        <v>757</v>
      </c>
      <c r="B259" s="5" t="s">
        <v>758</v>
      </c>
      <c r="C259" s="5" t="s">
        <v>759</v>
      </c>
      <c r="D259" s="5" t="s">
        <v>760</v>
      </c>
      <c r="E259" s="5">
        <f t="shared" si="13"/>
        <v>0</v>
      </c>
      <c r="F259" s="102" t="s">
        <v>548</v>
      </c>
      <c r="H259" s="35">
        <f>VLOOKUP(F259,'Conti vinter 2025'!$D$17:$E$316,2,FALSE)</f>
        <v>0</v>
      </c>
      <c r="I259" s="68">
        <f>'Conti vinter 2025'!$P$7</f>
        <v>45882</v>
      </c>
      <c r="J259" s="5">
        <f t="shared" si="17"/>
        <v>0</v>
      </c>
      <c r="K259" s="6">
        <f t="shared" ca="1" si="17"/>
        <v>45782</v>
      </c>
      <c r="M259" s="5">
        <f>'Conti vinter 2025'!$M$7</f>
        <v>0</v>
      </c>
      <c r="N259" s="5" t="s">
        <v>761</v>
      </c>
      <c r="O259" s="5" t="s">
        <v>762</v>
      </c>
      <c r="R259" s="5">
        <v>35</v>
      </c>
      <c r="T259" s="7" t="str">
        <f>'Conti vinter 2025'!$P$10</f>
        <v/>
      </c>
      <c r="U259" s="84" t="str">
        <f>'Conti vinter 2025'!$O$10</f>
        <v/>
      </c>
      <c r="X259" s="38" t="str">
        <f>'Conti vinter 2025'!$N$10</f>
        <v/>
      </c>
      <c r="Y259" s="39" t="str">
        <f>'Conti vinter 2025'!$M$10</f>
        <v/>
      </c>
      <c r="Z259" s="5" t="s">
        <v>764</v>
      </c>
    </row>
    <row r="260" spans="1:26" ht="15.5" x14ac:dyDescent="0.35">
      <c r="A260" s="5" t="s">
        <v>757</v>
      </c>
      <c r="B260" s="5" t="s">
        <v>758</v>
      </c>
      <c r="C260" s="5" t="s">
        <v>759</v>
      </c>
      <c r="D260" s="5" t="s">
        <v>760</v>
      </c>
      <c r="E260" s="5">
        <f t="shared" ref="E260:E323" si="18">E259</f>
        <v>0</v>
      </c>
      <c r="F260" s="102" t="s">
        <v>550</v>
      </c>
      <c r="H260" s="35">
        <f>VLOOKUP(F260,'Conti vinter 2025'!$D$17:$E$316,2,FALSE)</f>
        <v>0</v>
      </c>
      <c r="I260" s="68">
        <f>'Conti vinter 2025'!$P$7</f>
        <v>45882</v>
      </c>
      <c r="J260" s="5">
        <f t="shared" ref="J260:K275" si="19">J259</f>
        <v>0</v>
      </c>
      <c r="K260" s="6">
        <f t="shared" ca="1" si="19"/>
        <v>45782</v>
      </c>
      <c r="M260" s="5">
        <f>'Conti vinter 2025'!$M$7</f>
        <v>0</v>
      </c>
      <c r="N260" s="5" t="s">
        <v>761</v>
      </c>
      <c r="O260" s="5" t="s">
        <v>762</v>
      </c>
      <c r="R260" s="5">
        <v>35</v>
      </c>
      <c r="T260" s="7" t="str">
        <f>'Conti vinter 2025'!$P$10</f>
        <v/>
      </c>
      <c r="U260" s="84" t="str">
        <f>'Conti vinter 2025'!$O$10</f>
        <v/>
      </c>
      <c r="X260" s="38" t="str">
        <f>'Conti vinter 2025'!$N$10</f>
        <v/>
      </c>
      <c r="Y260" s="39" t="str">
        <f>'Conti vinter 2025'!$M$10</f>
        <v/>
      </c>
      <c r="Z260" s="5" t="s">
        <v>764</v>
      </c>
    </row>
    <row r="261" spans="1:26" ht="15.5" x14ac:dyDescent="0.35">
      <c r="A261" s="5" t="s">
        <v>757</v>
      </c>
      <c r="B261" s="5" t="s">
        <v>758</v>
      </c>
      <c r="C261" s="5" t="s">
        <v>759</v>
      </c>
      <c r="D261" s="5" t="s">
        <v>760</v>
      </c>
      <c r="E261" s="5">
        <f t="shared" si="18"/>
        <v>0</v>
      </c>
      <c r="F261" s="102" t="s">
        <v>551</v>
      </c>
      <c r="H261" s="35">
        <f>VLOOKUP(F261,'Conti vinter 2025'!$D$17:$E$316,2,FALSE)</f>
        <v>0</v>
      </c>
      <c r="I261" s="68">
        <f>'Conti vinter 2025'!$P$7</f>
        <v>45882</v>
      </c>
      <c r="J261" s="5">
        <f t="shared" si="19"/>
        <v>0</v>
      </c>
      <c r="K261" s="6">
        <f t="shared" ca="1" si="19"/>
        <v>45782</v>
      </c>
      <c r="M261" s="5">
        <f>'Conti vinter 2025'!$M$7</f>
        <v>0</v>
      </c>
      <c r="N261" s="5" t="s">
        <v>761</v>
      </c>
      <c r="O261" s="5" t="s">
        <v>762</v>
      </c>
      <c r="R261" s="5">
        <v>35</v>
      </c>
      <c r="T261" s="7" t="str">
        <f>'Conti vinter 2025'!$P$10</f>
        <v/>
      </c>
      <c r="U261" s="84" t="str">
        <f>'Conti vinter 2025'!$O$10</f>
        <v/>
      </c>
      <c r="X261" s="38" t="str">
        <f>'Conti vinter 2025'!$N$10</f>
        <v/>
      </c>
      <c r="Y261" s="39" t="str">
        <f>'Conti vinter 2025'!$M$10</f>
        <v/>
      </c>
      <c r="Z261" s="5" t="s">
        <v>764</v>
      </c>
    </row>
    <row r="262" spans="1:26" ht="15.5" x14ac:dyDescent="0.35">
      <c r="A262" s="5" t="s">
        <v>757</v>
      </c>
      <c r="B262" s="5" t="s">
        <v>758</v>
      </c>
      <c r="C262" s="5" t="s">
        <v>759</v>
      </c>
      <c r="D262" s="5" t="s">
        <v>760</v>
      </c>
      <c r="E262" s="5">
        <f t="shared" si="18"/>
        <v>0</v>
      </c>
      <c r="F262" s="102" t="s">
        <v>552</v>
      </c>
      <c r="H262" s="35">
        <f>VLOOKUP(F262,'Conti vinter 2025'!$D$17:$E$316,2,FALSE)</f>
        <v>0</v>
      </c>
      <c r="I262" s="68">
        <f>'Conti vinter 2025'!$P$7</f>
        <v>45882</v>
      </c>
      <c r="J262" s="5">
        <f t="shared" si="19"/>
        <v>0</v>
      </c>
      <c r="K262" s="6">
        <f t="shared" ca="1" si="19"/>
        <v>45782</v>
      </c>
      <c r="M262" s="5">
        <f>'Conti vinter 2025'!$M$7</f>
        <v>0</v>
      </c>
      <c r="N262" s="5" t="s">
        <v>761</v>
      </c>
      <c r="O262" s="5" t="s">
        <v>762</v>
      </c>
      <c r="R262" s="5">
        <v>35</v>
      </c>
      <c r="T262" s="7" t="str">
        <f>'Conti vinter 2025'!$P$10</f>
        <v/>
      </c>
      <c r="U262" s="84" t="str">
        <f>'Conti vinter 2025'!$O$10</f>
        <v/>
      </c>
      <c r="X262" s="38" t="str">
        <f>'Conti vinter 2025'!$N$10</f>
        <v/>
      </c>
      <c r="Y262" s="39" t="str">
        <f>'Conti vinter 2025'!$M$10</f>
        <v/>
      </c>
      <c r="Z262" s="5" t="s">
        <v>764</v>
      </c>
    </row>
    <row r="263" spans="1:26" ht="15.5" x14ac:dyDescent="0.35">
      <c r="A263" s="5" t="s">
        <v>757</v>
      </c>
      <c r="B263" s="5" t="s">
        <v>758</v>
      </c>
      <c r="C263" s="5" t="s">
        <v>759</v>
      </c>
      <c r="D263" s="5" t="s">
        <v>760</v>
      </c>
      <c r="E263" s="5">
        <f t="shared" si="18"/>
        <v>0</v>
      </c>
      <c r="F263" s="102" t="s">
        <v>553</v>
      </c>
      <c r="H263" s="35">
        <f>VLOOKUP(F263,'Conti vinter 2025'!$D$17:$E$316,2,FALSE)</f>
        <v>0</v>
      </c>
      <c r="I263" s="68">
        <f>'Conti vinter 2025'!$P$7</f>
        <v>45882</v>
      </c>
      <c r="J263" s="5">
        <f t="shared" si="19"/>
        <v>0</v>
      </c>
      <c r="K263" s="6">
        <f t="shared" ca="1" si="19"/>
        <v>45782</v>
      </c>
      <c r="M263" s="5">
        <f>'Conti vinter 2025'!$M$7</f>
        <v>0</v>
      </c>
      <c r="N263" s="5" t="s">
        <v>761</v>
      </c>
      <c r="O263" s="5" t="s">
        <v>762</v>
      </c>
      <c r="R263" s="5">
        <v>35</v>
      </c>
      <c r="T263" s="7" t="str">
        <f>'Conti vinter 2025'!$P$10</f>
        <v/>
      </c>
      <c r="U263" s="84" t="str">
        <f>'Conti vinter 2025'!$O$10</f>
        <v/>
      </c>
      <c r="X263" s="38" t="str">
        <f>'Conti vinter 2025'!$N$10</f>
        <v/>
      </c>
      <c r="Y263" s="39" t="str">
        <f>'Conti vinter 2025'!$M$10</f>
        <v/>
      </c>
      <c r="Z263" s="5" t="s">
        <v>764</v>
      </c>
    </row>
    <row r="264" spans="1:26" ht="15.5" x14ac:dyDescent="0.35">
      <c r="A264" s="5" t="s">
        <v>757</v>
      </c>
      <c r="B264" s="5" t="s">
        <v>758</v>
      </c>
      <c r="C264" s="5" t="s">
        <v>759</v>
      </c>
      <c r="D264" s="5" t="s">
        <v>760</v>
      </c>
      <c r="E264" s="5">
        <f t="shared" si="18"/>
        <v>0</v>
      </c>
      <c r="F264" s="102" t="s">
        <v>554</v>
      </c>
      <c r="H264" s="35">
        <f>VLOOKUP(F264,'Conti vinter 2025'!$D$17:$E$316,2,FALSE)</f>
        <v>0</v>
      </c>
      <c r="I264" s="68">
        <f>'Conti vinter 2025'!$P$7</f>
        <v>45882</v>
      </c>
      <c r="J264" s="5">
        <f t="shared" si="19"/>
        <v>0</v>
      </c>
      <c r="K264" s="6">
        <f t="shared" ca="1" si="19"/>
        <v>45782</v>
      </c>
      <c r="M264" s="5">
        <f>'Conti vinter 2025'!$M$7</f>
        <v>0</v>
      </c>
      <c r="N264" s="5" t="s">
        <v>761</v>
      </c>
      <c r="O264" s="5" t="s">
        <v>762</v>
      </c>
      <c r="R264" s="5">
        <v>35</v>
      </c>
      <c r="T264" s="7" t="str">
        <f>'Conti vinter 2025'!$P$10</f>
        <v/>
      </c>
      <c r="U264" s="84" t="str">
        <f>'Conti vinter 2025'!$O$10</f>
        <v/>
      </c>
      <c r="X264" s="38" t="str">
        <f>'Conti vinter 2025'!$N$10</f>
        <v/>
      </c>
      <c r="Y264" s="39" t="str">
        <f>'Conti vinter 2025'!$M$10</f>
        <v/>
      </c>
      <c r="Z264" s="5" t="s">
        <v>764</v>
      </c>
    </row>
    <row r="265" spans="1:26" ht="15.5" x14ac:dyDescent="0.35">
      <c r="A265" s="5" t="s">
        <v>757</v>
      </c>
      <c r="B265" s="5" t="s">
        <v>758</v>
      </c>
      <c r="C265" s="5" t="s">
        <v>759</v>
      </c>
      <c r="D265" s="5" t="s">
        <v>760</v>
      </c>
      <c r="E265" s="5">
        <f t="shared" si="18"/>
        <v>0</v>
      </c>
      <c r="F265" s="102" t="s">
        <v>555</v>
      </c>
      <c r="H265" s="35">
        <f>VLOOKUP(F265,'Conti vinter 2025'!$D$17:$E$316,2,FALSE)</f>
        <v>0</v>
      </c>
      <c r="I265" s="68">
        <f>'Conti vinter 2025'!$P$7</f>
        <v>45882</v>
      </c>
      <c r="J265" s="5">
        <f t="shared" si="19"/>
        <v>0</v>
      </c>
      <c r="K265" s="6">
        <f t="shared" ca="1" si="19"/>
        <v>45782</v>
      </c>
      <c r="M265" s="5">
        <f>'Conti vinter 2025'!$M$7</f>
        <v>0</v>
      </c>
      <c r="N265" s="5" t="s">
        <v>761</v>
      </c>
      <c r="O265" s="5" t="s">
        <v>762</v>
      </c>
      <c r="R265" s="5">
        <v>35</v>
      </c>
      <c r="T265" s="7" t="str">
        <f>'Conti vinter 2025'!$P$10</f>
        <v/>
      </c>
      <c r="U265" s="84" t="str">
        <f>'Conti vinter 2025'!$O$10</f>
        <v/>
      </c>
      <c r="X265" s="38" t="str">
        <f>'Conti vinter 2025'!$N$10</f>
        <v/>
      </c>
      <c r="Y265" s="39" t="str">
        <f>'Conti vinter 2025'!$M$10</f>
        <v/>
      </c>
      <c r="Z265" s="5" t="s">
        <v>764</v>
      </c>
    </row>
    <row r="266" spans="1:26" ht="15.5" x14ac:dyDescent="0.35">
      <c r="A266" s="5" t="s">
        <v>757</v>
      </c>
      <c r="B266" s="5" t="s">
        <v>758</v>
      </c>
      <c r="C266" s="5" t="s">
        <v>759</v>
      </c>
      <c r="D266" s="5" t="s">
        <v>760</v>
      </c>
      <c r="E266" s="5">
        <f t="shared" si="18"/>
        <v>0</v>
      </c>
      <c r="F266" s="102" t="s">
        <v>556</v>
      </c>
      <c r="H266" s="35">
        <f>VLOOKUP(F266,'Conti vinter 2025'!$D$17:$E$316,2,FALSE)</f>
        <v>0</v>
      </c>
      <c r="I266" s="68">
        <f>'Conti vinter 2025'!$P$7</f>
        <v>45882</v>
      </c>
      <c r="J266" s="5">
        <f t="shared" si="19"/>
        <v>0</v>
      </c>
      <c r="K266" s="6">
        <f t="shared" ca="1" si="19"/>
        <v>45782</v>
      </c>
      <c r="M266" s="5">
        <f>'Conti vinter 2025'!$M$7</f>
        <v>0</v>
      </c>
      <c r="N266" s="5" t="s">
        <v>761</v>
      </c>
      <c r="O266" s="5" t="s">
        <v>762</v>
      </c>
      <c r="R266" s="5">
        <v>35</v>
      </c>
      <c r="T266" s="7" t="str">
        <f>'Conti vinter 2025'!$P$10</f>
        <v/>
      </c>
      <c r="U266" s="84" t="str">
        <f>'Conti vinter 2025'!$O$10</f>
        <v/>
      </c>
      <c r="X266" s="38" t="str">
        <f>'Conti vinter 2025'!$N$10</f>
        <v/>
      </c>
      <c r="Y266" s="39" t="str">
        <f>'Conti vinter 2025'!$M$10</f>
        <v/>
      </c>
      <c r="Z266" s="5" t="s">
        <v>764</v>
      </c>
    </row>
    <row r="267" spans="1:26" ht="15.5" x14ac:dyDescent="0.35">
      <c r="A267" s="5" t="s">
        <v>757</v>
      </c>
      <c r="B267" s="5" t="s">
        <v>758</v>
      </c>
      <c r="C267" s="5" t="s">
        <v>759</v>
      </c>
      <c r="D267" s="5" t="s">
        <v>760</v>
      </c>
      <c r="E267" s="5">
        <f t="shared" si="18"/>
        <v>0</v>
      </c>
      <c r="F267" s="102" t="s">
        <v>557</v>
      </c>
      <c r="H267" s="35">
        <f>VLOOKUP(F267,'Conti vinter 2025'!$D$17:$E$316,2,FALSE)</f>
        <v>0</v>
      </c>
      <c r="I267" s="68">
        <f>'Conti vinter 2025'!$P$7</f>
        <v>45882</v>
      </c>
      <c r="J267" s="5">
        <f t="shared" si="19"/>
        <v>0</v>
      </c>
      <c r="K267" s="6">
        <f t="shared" ca="1" si="19"/>
        <v>45782</v>
      </c>
      <c r="M267" s="5">
        <f>'Conti vinter 2025'!$M$7</f>
        <v>0</v>
      </c>
      <c r="N267" s="5" t="s">
        <v>761</v>
      </c>
      <c r="O267" s="5" t="s">
        <v>762</v>
      </c>
      <c r="R267" s="5">
        <v>35</v>
      </c>
      <c r="T267" s="7" t="str">
        <f>'Conti vinter 2025'!$P$10</f>
        <v/>
      </c>
      <c r="U267" s="84" t="str">
        <f>'Conti vinter 2025'!$O$10</f>
        <v/>
      </c>
      <c r="X267" s="38" t="str">
        <f>'Conti vinter 2025'!$N$10</f>
        <v/>
      </c>
      <c r="Y267" s="39" t="str">
        <f>'Conti vinter 2025'!$M$10</f>
        <v/>
      </c>
      <c r="Z267" s="5" t="s">
        <v>764</v>
      </c>
    </row>
    <row r="268" spans="1:26" ht="15.5" x14ac:dyDescent="0.35">
      <c r="A268" s="5" t="s">
        <v>757</v>
      </c>
      <c r="B268" s="5" t="s">
        <v>758</v>
      </c>
      <c r="C268" s="5" t="s">
        <v>759</v>
      </c>
      <c r="D268" s="5" t="s">
        <v>760</v>
      </c>
      <c r="E268" s="5">
        <f t="shared" si="18"/>
        <v>0</v>
      </c>
      <c r="F268" s="102" t="s">
        <v>558</v>
      </c>
      <c r="H268" s="35">
        <f>VLOOKUP(F268,'Conti vinter 2025'!$D$17:$E$316,2,FALSE)</f>
        <v>0</v>
      </c>
      <c r="I268" s="68">
        <f>'Conti vinter 2025'!$P$7</f>
        <v>45882</v>
      </c>
      <c r="J268" s="5">
        <f t="shared" si="19"/>
        <v>0</v>
      </c>
      <c r="K268" s="6">
        <f t="shared" ca="1" si="19"/>
        <v>45782</v>
      </c>
      <c r="M268" s="5">
        <f>'Conti vinter 2025'!$M$7</f>
        <v>0</v>
      </c>
      <c r="N268" s="5" t="s">
        <v>761</v>
      </c>
      <c r="O268" s="5" t="s">
        <v>762</v>
      </c>
      <c r="R268" s="5">
        <v>35</v>
      </c>
      <c r="T268" s="7" t="str">
        <f>'Conti vinter 2025'!$P$10</f>
        <v/>
      </c>
      <c r="U268" s="84" t="str">
        <f>'Conti vinter 2025'!$O$10</f>
        <v/>
      </c>
      <c r="X268" s="38" t="str">
        <f>'Conti vinter 2025'!$N$10</f>
        <v/>
      </c>
      <c r="Y268" s="39" t="str">
        <f>'Conti vinter 2025'!$M$10</f>
        <v/>
      </c>
      <c r="Z268" s="5" t="s">
        <v>764</v>
      </c>
    </row>
    <row r="269" spans="1:26" ht="15.5" x14ac:dyDescent="0.35">
      <c r="A269" s="5" t="s">
        <v>757</v>
      </c>
      <c r="B269" s="5" t="s">
        <v>758</v>
      </c>
      <c r="C269" s="5" t="s">
        <v>759</v>
      </c>
      <c r="D269" s="5" t="s">
        <v>760</v>
      </c>
      <c r="E269" s="5">
        <f t="shared" si="18"/>
        <v>0</v>
      </c>
      <c r="F269" s="102" t="s">
        <v>559</v>
      </c>
      <c r="H269" s="35">
        <f>VLOOKUP(F269,'Conti vinter 2025'!$D$17:$E$316,2,FALSE)</f>
        <v>0</v>
      </c>
      <c r="I269" s="68">
        <f>'Conti vinter 2025'!$P$7</f>
        <v>45882</v>
      </c>
      <c r="J269" s="5">
        <f t="shared" si="19"/>
        <v>0</v>
      </c>
      <c r="K269" s="6">
        <f t="shared" ca="1" si="19"/>
        <v>45782</v>
      </c>
      <c r="M269" s="5">
        <f>'Conti vinter 2025'!$M$7</f>
        <v>0</v>
      </c>
      <c r="N269" s="5" t="s">
        <v>761</v>
      </c>
      <c r="O269" s="5" t="s">
        <v>762</v>
      </c>
      <c r="R269" s="5">
        <v>35</v>
      </c>
      <c r="T269" s="7" t="str">
        <f>'Conti vinter 2025'!$P$10</f>
        <v/>
      </c>
      <c r="U269" s="84" t="str">
        <f>'Conti vinter 2025'!$O$10</f>
        <v/>
      </c>
      <c r="X269" s="38" t="str">
        <f>'Conti vinter 2025'!$N$10</f>
        <v/>
      </c>
      <c r="Y269" s="39" t="str">
        <f>'Conti vinter 2025'!$M$10</f>
        <v/>
      </c>
      <c r="Z269" s="5" t="s">
        <v>764</v>
      </c>
    </row>
    <row r="270" spans="1:26" ht="15.5" x14ac:dyDescent="0.35">
      <c r="A270" s="5" t="s">
        <v>757</v>
      </c>
      <c r="B270" s="5" t="s">
        <v>758</v>
      </c>
      <c r="C270" s="5" t="s">
        <v>759</v>
      </c>
      <c r="D270" s="5" t="s">
        <v>760</v>
      </c>
      <c r="E270" s="5">
        <f t="shared" si="18"/>
        <v>0</v>
      </c>
      <c r="F270" s="102" t="s">
        <v>560</v>
      </c>
      <c r="H270" s="35">
        <f>VLOOKUP(F270,'Conti vinter 2025'!$D$17:$E$316,2,FALSE)</f>
        <v>0</v>
      </c>
      <c r="I270" s="68">
        <f>'Conti vinter 2025'!$P$7</f>
        <v>45882</v>
      </c>
      <c r="J270" s="5">
        <f t="shared" si="19"/>
        <v>0</v>
      </c>
      <c r="K270" s="6">
        <f t="shared" ca="1" si="19"/>
        <v>45782</v>
      </c>
      <c r="M270" s="5">
        <f>'Conti vinter 2025'!$M$7</f>
        <v>0</v>
      </c>
      <c r="N270" s="5" t="s">
        <v>761</v>
      </c>
      <c r="O270" s="5" t="s">
        <v>762</v>
      </c>
      <c r="R270" s="5">
        <v>35</v>
      </c>
      <c r="T270" s="7" t="str">
        <f>'Conti vinter 2025'!$P$10</f>
        <v/>
      </c>
      <c r="U270" s="84" t="str">
        <f>'Conti vinter 2025'!$O$10</f>
        <v/>
      </c>
      <c r="X270" s="38" t="str">
        <f>'Conti vinter 2025'!$N$10</f>
        <v/>
      </c>
      <c r="Y270" s="39" t="str">
        <f>'Conti vinter 2025'!$M$10</f>
        <v/>
      </c>
      <c r="Z270" s="5" t="s">
        <v>764</v>
      </c>
    </row>
    <row r="271" spans="1:26" ht="15.5" x14ac:dyDescent="0.35">
      <c r="A271" s="5" t="s">
        <v>757</v>
      </c>
      <c r="B271" s="5" t="s">
        <v>758</v>
      </c>
      <c r="C271" s="5" t="s">
        <v>759</v>
      </c>
      <c r="D271" s="5" t="s">
        <v>760</v>
      </c>
      <c r="E271" s="5">
        <f t="shared" si="18"/>
        <v>0</v>
      </c>
      <c r="F271" s="102" t="s">
        <v>561</v>
      </c>
      <c r="H271" s="35">
        <f>VLOOKUP(F271,'Conti vinter 2025'!$D$17:$E$316,2,FALSE)</f>
        <v>0</v>
      </c>
      <c r="I271" s="68">
        <f>'Conti vinter 2025'!$P$7</f>
        <v>45882</v>
      </c>
      <c r="J271" s="5">
        <f t="shared" si="19"/>
        <v>0</v>
      </c>
      <c r="K271" s="6">
        <f t="shared" ca="1" si="19"/>
        <v>45782</v>
      </c>
      <c r="M271" s="5">
        <f>'Conti vinter 2025'!$M$7</f>
        <v>0</v>
      </c>
      <c r="N271" s="5" t="s">
        <v>761</v>
      </c>
      <c r="O271" s="5" t="s">
        <v>762</v>
      </c>
      <c r="R271" s="5">
        <v>35</v>
      </c>
      <c r="T271" s="7" t="str">
        <f>'Conti vinter 2025'!$P$10</f>
        <v/>
      </c>
      <c r="U271" s="84" t="str">
        <f>'Conti vinter 2025'!$O$10</f>
        <v/>
      </c>
      <c r="X271" s="38" t="str">
        <f>'Conti vinter 2025'!$N$10</f>
        <v/>
      </c>
      <c r="Y271" s="39" t="str">
        <f>'Conti vinter 2025'!$M$10</f>
        <v/>
      </c>
      <c r="Z271" s="5" t="s">
        <v>764</v>
      </c>
    </row>
    <row r="272" spans="1:26" ht="15.5" x14ac:dyDescent="0.35">
      <c r="A272" s="5" t="s">
        <v>757</v>
      </c>
      <c r="B272" s="5" t="s">
        <v>758</v>
      </c>
      <c r="C272" s="5" t="s">
        <v>759</v>
      </c>
      <c r="D272" s="5" t="s">
        <v>760</v>
      </c>
      <c r="E272" s="5">
        <f t="shared" si="18"/>
        <v>0</v>
      </c>
      <c r="F272" s="116" t="s">
        <v>562</v>
      </c>
      <c r="H272" s="35">
        <f>VLOOKUP(F272,'Conti vinter 2025'!$D$17:$E$316,2,FALSE)</f>
        <v>0</v>
      </c>
      <c r="I272" s="68">
        <f>'Conti vinter 2025'!$P$7</f>
        <v>45882</v>
      </c>
      <c r="J272" s="5">
        <f t="shared" si="19"/>
        <v>0</v>
      </c>
      <c r="K272" s="6">
        <f t="shared" ca="1" si="19"/>
        <v>45782</v>
      </c>
      <c r="M272" s="5">
        <f>'Conti vinter 2025'!$M$7</f>
        <v>0</v>
      </c>
      <c r="N272" s="5" t="s">
        <v>761</v>
      </c>
      <c r="O272" s="5" t="s">
        <v>762</v>
      </c>
      <c r="R272" s="5">
        <v>35</v>
      </c>
      <c r="T272" s="7" t="str">
        <f>'Conti vinter 2025'!$P$10</f>
        <v/>
      </c>
      <c r="U272" s="84" t="str">
        <f>'Conti vinter 2025'!$O$10</f>
        <v/>
      </c>
      <c r="X272" s="38" t="str">
        <f>'Conti vinter 2025'!$N$10</f>
        <v/>
      </c>
      <c r="Y272" s="39" t="str">
        <f>'Conti vinter 2025'!$M$10</f>
        <v/>
      </c>
      <c r="Z272" s="5" t="s">
        <v>764</v>
      </c>
    </row>
    <row r="273" spans="1:26" ht="15.5" x14ac:dyDescent="0.35">
      <c r="A273" s="5" t="s">
        <v>757</v>
      </c>
      <c r="B273" s="5" t="s">
        <v>758</v>
      </c>
      <c r="C273" s="5" t="s">
        <v>759</v>
      </c>
      <c r="D273" s="5" t="s">
        <v>760</v>
      </c>
      <c r="E273" s="5">
        <f t="shared" si="18"/>
        <v>0</v>
      </c>
      <c r="F273" s="102" t="s">
        <v>563</v>
      </c>
      <c r="H273" s="35">
        <f>VLOOKUP(F273,'Conti vinter 2025'!$D$17:$E$316,2,FALSE)</f>
        <v>0</v>
      </c>
      <c r="I273" s="68">
        <f>'Conti vinter 2025'!$P$7</f>
        <v>45882</v>
      </c>
      <c r="J273" s="5">
        <f t="shared" si="19"/>
        <v>0</v>
      </c>
      <c r="K273" s="6">
        <f t="shared" ca="1" si="19"/>
        <v>45782</v>
      </c>
      <c r="M273" s="5">
        <f>'Conti vinter 2025'!$M$7</f>
        <v>0</v>
      </c>
      <c r="N273" s="5" t="s">
        <v>761</v>
      </c>
      <c r="O273" s="5" t="s">
        <v>762</v>
      </c>
      <c r="R273" s="5">
        <v>35</v>
      </c>
      <c r="T273" s="7" t="str">
        <f>'Conti vinter 2025'!$P$10</f>
        <v/>
      </c>
      <c r="U273" s="84" t="str">
        <f>'Conti vinter 2025'!$O$10</f>
        <v/>
      </c>
      <c r="X273" s="38" t="str">
        <f>'Conti vinter 2025'!$N$10</f>
        <v/>
      </c>
      <c r="Y273" s="39" t="str">
        <f>'Conti vinter 2025'!$M$10</f>
        <v/>
      </c>
      <c r="Z273" s="5" t="s">
        <v>764</v>
      </c>
    </row>
    <row r="274" spans="1:26" ht="15.5" x14ac:dyDescent="0.35">
      <c r="A274" s="5" t="s">
        <v>757</v>
      </c>
      <c r="B274" s="5" t="s">
        <v>758</v>
      </c>
      <c r="C274" s="5" t="s">
        <v>759</v>
      </c>
      <c r="D274" s="5" t="s">
        <v>760</v>
      </c>
      <c r="E274" s="5">
        <f t="shared" si="18"/>
        <v>0</v>
      </c>
      <c r="F274" s="102" t="s">
        <v>564</v>
      </c>
      <c r="H274" s="35">
        <f>VLOOKUP(F274,'Conti vinter 2025'!$D$17:$E$316,2,FALSE)</f>
        <v>0</v>
      </c>
      <c r="I274" s="68">
        <f>'Conti vinter 2025'!$P$7</f>
        <v>45882</v>
      </c>
      <c r="J274" s="5">
        <f t="shared" si="19"/>
        <v>0</v>
      </c>
      <c r="K274" s="6">
        <f t="shared" ca="1" si="19"/>
        <v>45782</v>
      </c>
      <c r="M274" s="5">
        <f>'Conti vinter 2025'!$M$7</f>
        <v>0</v>
      </c>
      <c r="N274" s="5" t="s">
        <v>761</v>
      </c>
      <c r="O274" s="5" t="s">
        <v>762</v>
      </c>
      <c r="R274" s="5">
        <v>35</v>
      </c>
      <c r="T274" s="7" t="str">
        <f>'Conti vinter 2025'!$P$10</f>
        <v/>
      </c>
      <c r="U274" s="84" t="str">
        <f>'Conti vinter 2025'!$O$10</f>
        <v/>
      </c>
      <c r="X274" s="38" t="str">
        <f>'Conti vinter 2025'!$N$10</f>
        <v/>
      </c>
      <c r="Y274" s="39" t="str">
        <f>'Conti vinter 2025'!$M$10</f>
        <v/>
      </c>
      <c r="Z274" s="5" t="s">
        <v>764</v>
      </c>
    </row>
    <row r="275" spans="1:26" ht="15.5" x14ac:dyDescent="0.35">
      <c r="A275" s="5" t="s">
        <v>757</v>
      </c>
      <c r="B275" s="5" t="s">
        <v>758</v>
      </c>
      <c r="C275" s="5" t="s">
        <v>759</v>
      </c>
      <c r="D275" s="5" t="s">
        <v>760</v>
      </c>
      <c r="E275" s="5">
        <f t="shared" si="18"/>
        <v>0</v>
      </c>
      <c r="F275" s="102" t="s">
        <v>565</v>
      </c>
      <c r="H275" s="35">
        <f>VLOOKUP(F275,'Conti vinter 2025'!$D$17:$E$316,2,FALSE)</f>
        <v>0</v>
      </c>
      <c r="I275" s="68">
        <f>'Conti vinter 2025'!$P$7</f>
        <v>45882</v>
      </c>
      <c r="J275" s="5">
        <f t="shared" si="19"/>
        <v>0</v>
      </c>
      <c r="K275" s="6">
        <f t="shared" ca="1" si="19"/>
        <v>45782</v>
      </c>
      <c r="M275" s="5">
        <f>'Conti vinter 2025'!$M$7</f>
        <v>0</v>
      </c>
      <c r="N275" s="5" t="s">
        <v>761</v>
      </c>
      <c r="O275" s="5" t="s">
        <v>762</v>
      </c>
      <c r="R275" s="5">
        <v>35</v>
      </c>
      <c r="T275" s="7" t="str">
        <f>'Conti vinter 2025'!$P$10</f>
        <v/>
      </c>
      <c r="U275" s="84" t="str">
        <f>'Conti vinter 2025'!$O$10</f>
        <v/>
      </c>
      <c r="X275" s="38" t="str">
        <f>'Conti vinter 2025'!$N$10</f>
        <v/>
      </c>
      <c r="Y275" s="39" t="str">
        <f>'Conti vinter 2025'!$M$10</f>
        <v/>
      </c>
      <c r="Z275" s="5" t="s">
        <v>764</v>
      </c>
    </row>
    <row r="276" spans="1:26" ht="15.5" x14ac:dyDescent="0.35">
      <c r="A276" s="5" t="s">
        <v>757</v>
      </c>
      <c r="B276" s="5" t="s">
        <v>758</v>
      </c>
      <c r="C276" s="5" t="s">
        <v>759</v>
      </c>
      <c r="D276" s="5" t="s">
        <v>760</v>
      </c>
      <c r="E276" s="5">
        <f t="shared" si="18"/>
        <v>0</v>
      </c>
      <c r="F276" s="102" t="s">
        <v>566</v>
      </c>
      <c r="H276" s="35">
        <f>VLOOKUP(F276,'Conti vinter 2025'!$D$17:$E$316,2,FALSE)</f>
        <v>0</v>
      </c>
      <c r="I276" s="68">
        <f>'Conti vinter 2025'!$P$7</f>
        <v>45882</v>
      </c>
      <c r="J276" s="5">
        <f t="shared" ref="J276:K291" si="20">J275</f>
        <v>0</v>
      </c>
      <c r="K276" s="6">
        <f t="shared" ca="1" si="20"/>
        <v>45782</v>
      </c>
      <c r="M276" s="5">
        <f>'Conti vinter 2025'!$M$7</f>
        <v>0</v>
      </c>
      <c r="N276" s="5" t="s">
        <v>761</v>
      </c>
      <c r="O276" s="5" t="s">
        <v>762</v>
      </c>
      <c r="R276" s="5">
        <v>35</v>
      </c>
      <c r="T276" s="7" t="str">
        <f>'Conti vinter 2025'!$P$10</f>
        <v/>
      </c>
      <c r="U276" s="84" t="str">
        <f>'Conti vinter 2025'!$O$10</f>
        <v/>
      </c>
      <c r="X276" s="38" t="str">
        <f>'Conti vinter 2025'!$N$10</f>
        <v/>
      </c>
      <c r="Y276" s="39" t="str">
        <f>'Conti vinter 2025'!$M$10</f>
        <v/>
      </c>
      <c r="Z276" s="5" t="s">
        <v>764</v>
      </c>
    </row>
    <row r="277" spans="1:26" ht="15.5" x14ac:dyDescent="0.35">
      <c r="A277" s="5" t="s">
        <v>757</v>
      </c>
      <c r="B277" s="5" t="s">
        <v>758</v>
      </c>
      <c r="C277" s="5" t="s">
        <v>759</v>
      </c>
      <c r="D277" s="5" t="s">
        <v>760</v>
      </c>
      <c r="E277" s="5">
        <f t="shared" si="18"/>
        <v>0</v>
      </c>
      <c r="F277" s="102" t="s">
        <v>567</v>
      </c>
      <c r="H277" s="35">
        <f>VLOOKUP(F277,'Conti vinter 2025'!$D$17:$E$316,2,FALSE)</f>
        <v>0</v>
      </c>
      <c r="I277" s="68">
        <f>'Conti vinter 2025'!$P$7</f>
        <v>45882</v>
      </c>
      <c r="J277" s="5">
        <f t="shared" si="20"/>
        <v>0</v>
      </c>
      <c r="K277" s="6">
        <f t="shared" ca="1" si="20"/>
        <v>45782</v>
      </c>
      <c r="M277" s="5">
        <f>'Conti vinter 2025'!$M$7</f>
        <v>0</v>
      </c>
      <c r="N277" s="5" t="s">
        <v>761</v>
      </c>
      <c r="O277" s="5" t="s">
        <v>762</v>
      </c>
      <c r="R277" s="5">
        <v>35</v>
      </c>
      <c r="T277" s="7" t="str">
        <f>'Conti vinter 2025'!$P$10</f>
        <v/>
      </c>
      <c r="U277" s="84" t="str">
        <f>'Conti vinter 2025'!$O$10</f>
        <v/>
      </c>
      <c r="X277" s="38" t="str">
        <f>'Conti vinter 2025'!$N$10</f>
        <v/>
      </c>
      <c r="Y277" s="39" t="str">
        <f>'Conti vinter 2025'!$M$10</f>
        <v/>
      </c>
      <c r="Z277" s="5" t="s">
        <v>764</v>
      </c>
    </row>
    <row r="278" spans="1:26" ht="15.5" x14ac:dyDescent="0.35">
      <c r="A278" s="5" t="s">
        <v>757</v>
      </c>
      <c r="B278" s="5" t="s">
        <v>758</v>
      </c>
      <c r="C278" s="5" t="s">
        <v>759</v>
      </c>
      <c r="D278" s="5" t="s">
        <v>760</v>
      </c>
      <c r="E278" s="5">
        <f t="shared" si="18"/>
        <v>0</v>
      </c>
      <c r="F278" s="102" t="s">
        <v>568</v>
      </c>
      <c r="H278" s="35">
        <f>VLOOKUP(F278,'Conti vinter 2025'!$D$17:$E$316,2,FALSE)</f>
        <v>0</v>
      </c>
      <c r="I278" s="68">
        <f>'Conti vinter 2025'!$P$7</f>
        <v>45882</v>
      </c>
      <c r="J278" s="5">
        <f t="shared" si="20"/>
        <v>0</v>
      </c>
      <c r="K278" s="6">
        <f t="shared" ca="1" si="20"/>
        <v>45782</v>
      </c>
      <c r="M278" s="5">
        <f>'Conti vinter 2025'!$M$7</f>
        <v>0</v>
      </c>
      <c r="N278" s="5" t="s">
        <v>761</v>
      </c>
      <c r="O278" s="5" t="s">
        <v>762</v>
      </c>
      <c r="R278" s="5">
        <v>35</v>
      </c>
      <c r="T278" s="7" t="str">
        <f>'Conti vinter 2025'!$P$10</f>
        <v/>
      </c>
      <c r="U278" s="84" t="str">
        <f>'Conti vinter 2025'!$O$10</f>
        <v/>
      </c>
      <c r="X278" s="38" t="str">
        <f>'Conti vinter 2025'!$N$10</f>
        <v/>
      </c>
      <c r="Y278" s="39" t="str">
        <f>'Conti vinter 2025'!$M$10</f>
        <v/>
      </c>
      <c r="Z278" s="5" t="s">
        <v>764</v>
      </c>
    </row>
    <row r="279" spans="1:26" ht="15.5" x14ac:dyDescent="0.35">
      <c r="A279" s="5" t="s">
        <v>757</v>
      </c>
      <c r="B279" s="5" t="s">
        <v>758</v>
      </c>
      <c r="C279" s="5" t="s">
        <v>759</v>
      </c>
      <c r="D279" s="5" t="s">
        <v>760</v>
      </c>
      <c r="E279" s="5">
        <f t="shared" si="18"/>
        <v>0</v>
      </c>
      <c r="F279" s="102" t="s">
        <v>569</v>
      </c>
      <c r="H279" s="35">
        <f>VLOOKUP(F279,'Conti vinter 2025'!$D$17:$E$316,2,FALSE)</f>
        <v>0</v>
      </c>
      <c r="I279" s="68">
        <f>'Conti vinter 2025'!$P$7</f>
        <v>45882</v>
      </c>
      <c r="J279" s="5">
        <f t="shared" si="20"/>
        <v>0</v>
      </c>
      <c r="K279" s="6">
        <f t="shared" ca="1" si="20"/>
        <v>45782</v>
      </c>
      <c r="M279" s="5">
        <f>'Conti vinter 2025'!$M$7</f>
        <v>0</v>
      </c>
      <c r="N279" s="5" t="s">
        <v>761</v>
      </c>
      <c r="O279" s="5" t="s">
        <v>762</v>
      </c>
      <c r="R279" s="5">
        <v>35</v>
      </c>
      <c r="T279" s="7" t="str">
        <f>'Conti vinter 2025'!$P$10</f>
        <v/>
      </c>
      <c r="U279" s="84" t="str">
        <f>'Conti vinter 2025'!$O$10</f>
        <v/>
      </c>
      <c r="X279" s="38" t="str">
        <f>'Conti vinter 2025'!$N$10</f>
        <v/>
      </c>
      <c r="Y279" s="39" t="str">
        <f>'Conti vinter 2025'!$M$10</f>
        <v/>
      </c>
      <c r="Z279" s="5" t="s">
        <v>764</v>
      </c>
    </row>
    <row r="280" spans="1:26" ht="15.5" x14ac:dyDescent="0.35">
      <c r="A280" s="5" t="s">
        <v>757</v>
      </c>
      <c r="B280" s="5" t="s">
        <v>758</v>
      </c>
      <c r="C280" s="5" t="s">
        <v>759</v>
      </c>
      <c r="D280" s="5" t="s">
        <v>760</v>
      </c>
      <c r="E280" s="5">
        <f t="shared" si="18"/>
        <v>0</v>
      </c>
      <c r="F280" s="102" t="s">
        <v>572</v>
      </c>
      <c r="H280" s="35">
        <f>VLOOKUP(F280,'Conti vinter 2025'!$D$17:$E$316,2,FALSE)</f>
        <v>0</v>
      </c>
      <c r="I280" s="68">
        <f>'Conti vinter 2025'!$P$7</f>
        <v>45882</v>
      </c>
      <c r="J280" s="5">
        <f t="shared" si="20"/>
        <v>0</v>
      </c>
      <c r="K280" s="6">
        <f t="shared" ca="1" si="20"/>
        <v>45782</v>
      </c>
      <c r="M280" s="5">
        <f>'Conti vinter 2025'!$M$7</f>
        <v>0</v>
      </c>
      <c r="N280" s="5" t="s">
        <v>761</v>
      </c>
      <c r="O280" s="5" t="s">
        <v>762</v>
      </c>
      <c r="R280" s="5">
        <v>35</v>
      </c>
      <c r="T280" s="7" t="str">
        <f>'Conti vinter 2025'!$P$10</f>
        <v/>
      </c>
      <c r="U280" s="84" t="str">
        <f>'Conti vinter 2025'!$O$10</f>
        <v/>
      </c>
      <c r="X280" s="38" t="str">
        <f>'Conti vinter 2025'!$N$10</f>
        <v/>
      </c>
      <c r="Y280" s="39" t="str">
        <f>'Conti vinter 2025'!$M$10</f>
        <v/>
      </c>
      <c r="Z280" s="5" t="s">
        <v>764</v>
      </c>
    </row>
    <row r="281" spans="1:26" ht="15.5" x14ac:dyDescent="0.35">
      <c r="A281" s="5" t="s">
        <v>757</v>
      </c>
      <c r="B281" s="5" t="s">
        <v>758</v>
      </c>
      <c r="C281" s="5" t="s">
        <v>759</v>
      </c>
      <c r="D281" s="5" t="s">
        <v>760</v>
      </c>
      <c r="E281" s="5">
        <f t="shared" si="18"/>
        <v>0</v>
      </c>
      <c r="F281" s="102" t="s">
        <v>573</v>
      </c>
      <c r="H281" s="35">
        <f>VLOOKUP(F281,'Conti vinter 2025'!$D$17:$E$316,2,FALSE)</f>
        <v>0</v>
      </c>
      <c r="I281" s="68">
        <f>'Conti vinter 2025'!$P$7</f>
        <v>45882</v>
      </c>
      <c r="J281" s="5">
        <f t="shared" si="20"/>
        <v>0</v>
      </c>
      <c r="K281" s="6">
        <f t="shared" ca="1" si="20"/>
        <v>45782</v>
      </c>
      <c r="M281" s="5">
        <f>'Conti vinter 2025'!$M$7</f>
        <v>0</v>
      </c>
      <c r="N281" s="5" t="s">
        <v>761</v>
      </c>
      <c r="O281" s="5" t="s">
        <v>762</v>
      </c>
      <c r="R281" s="5">
        <v>35</v>
      </c>
      <c r="T281" s="7" t="str">
        <f>'Conti vinter 2025'!$P$10</f>
        <v/>
      </c>
      <c r="U281" s="84" t="str">
        <f>'Conti vinter 2025'!$O$10</f>
        <v/>
      </c>
      <c r="X281" s="38" t="str">
        <f>'Conti vinter 2025'!$N$10</f>
        <v/>
      </c>
      <c r="Y281" s="39" t="str">
        <f>'Conti vinter 2025'!$M$10</f>
        <v/>
      </c>
      <c r="Z281" s="5" t="s">
        <v>764</v>
      </c>
    </row>
    <row r="282" spans="1:26" ht="15.5" x14ac:dyDescent="0.35">
      <c r="A282" s="5" t="s">
        <v>757</v>
      </c>
      <c r="B282" s="5" t="s">
        <v>758</v>
      </c>
      <c r="C282" s="5" t="s">
        <v>759</v>
      </c>
      <c r="D282" s="5" t="s">
        <v>760</v>
      </c>
      <c r="E282" s="5">
        <f t="shared" si="18"/>
        <v>0</v>
      </c>
      <c r="F282" s="102" t="s">
        <v>575</v>
      </c>
      <c r="H282" s="35">
        <f>VLOOKUP(F282,'Conti vinter 2025'!$D$17:$E$316,2,FALSE)</f>
        <v>0</v>
      </c>
      <c r="I282" s="68">
        <f>'Conti vinter 2025'!$P$7</f>
        <v>45882</v>
      </c>
      <c r="J282" s="5">
        <f t="shared" si="20"/>
        <v>0</v>
      </c>
      <c r="K282" s="6">
        <f t="shared" ca="1" si="20"/>
        <v>45782</v>
      </c>
      <c r="M282" s="5">
        <f>'Conti vinter 2025'!$M$7</f>
        <v>0</v>
      </c>
      <c r="N282" s="5" t="s">
        <v>761</v>
      </c>
      <c r="O282" s="5" t="s">
        <v>762</v>
      </c>
      <c r="R282" s="5">
        <v>35</v>
      </c>
      <c r="T282" s="7" t="str">
        <f>'Conti vinter 2025'!$P$10</f>
        <v/>
      </c>
      <c r="U282" s="84" t="str">
        <f>'Conti vinter 2025'!$O$10</f>
        <v/>
      </c>
      <c r="X282" s="38" t="str">
        <f>'Conti vinter 2025'!$N$10</f>
        <v/>
      </c>
      <c r="Y282" s="39" t="str">
        <f>'Conti vinter 2025'!$M$10</f>
        <v/>
      </c>
      <c r="Z282" s="5" t="s">
        <v>764</v>
      </c>
    </row>
    <row r="283" spans="1:26" ht="15.5" x14ac:dyDescent="0.35">
      <c r="A283" s="5" t="s">
        <v>757</v>
      </c>
      <c r="B283" s="5" t="s">
        <v>758</v>
      </c>
      <c r="C283" s="5" t="s">
        <v>759</v>
      </c>
      <c r="D283" s="5" t="s">
        <v>760</v>
      </c>
      <c r="E283" s="5">
        <f t="shared" si="18"/>
        <v>0</v>
      </c>
      <c r="F283" s="102" t="s">
        <v>576</v>
      </c>
      <c r="H283" s="35">
        <f>VLOOKUP(F283,'Conti vinter 2025'!$D$17:$E$316,2,FALSE)</f>
        <v>0</v>
      </c>
      <c r="I283" s="68">
        <f>'Conti vinter 2025'!$P$7</f>
        <v>45882</v>
      </c>
      <c r="J283" s="5">
        <f t="shared" si="20"/>
        <v>0</v>
      </c>
      <c r="K283" s="6">
        <f t="shared" ca="1" si="20"/>
        <v>45782</v>
      </c>
      <c r="M283" s="5">
        <f>'Conti vinter 2025'!$M$7</f>
        <v>0</v>
      </c>
      <c r="N283" s="5" t="s">
        <v>761</v>
      </c>
      <c r="O283" s="5" t="s">
        <v>762</v>
      </c>
      <c r="R283" s="5">
        <v>35</v>
      </c>
      <c r="T283" s="7" t="str">
        <f>'Conti vinter 2025'!$P$10</f>
        <v/>
      </c>
      <c r="U283" s="84" t="str">
        <f>'Conti vinter 2025'!$O$10</f>
        <v/>
      </c>
      <c r="X283" s="38" t="str">
        <f>'Conti vinter 2025'!$N$10</f>
        <v/>
      </c>
      <c r="Y283" s="39" t="str">
        <f>'Conti vinter 2025'!$M$10</f>
        <v/>
      </c>
      <c r="Z283" s="5" t="s">
        <v>764</v>
      </c>
    </row>
    <row r="284" spans="1:26" ht="15.5" x14ac:dyDescent="0.35">
      <c r="A284" s="5" t="s">
        <v>757</v>
      </c>
      <c r="B284" s="5" t="s">
        <v>758</v>
      </c>
      <c r="C284" s="5" t="s">
        <v>759</v>
      </c>
      <c r="D284" s="5" t="s">
        <v>760</v>
      </c>
      <c r="E284" s="5">
        <f t="shared" si="18"/>
        <v>0</v>
      </c>
      <c r="F284" s="116" t="s">
        <v>577</v>
      </c>
      <c r="H284" s="35">
        <f>VLOOKUP(F284,'Conti vinter 2025'!$D$17:$E$316,2,FALSE)</f>
        <v>0</v>
      </c>
      <c r="I284" s="68">
        <f>'Conti vinter 2025'!$P$7</f>
        <v>45882</v>
      </c>
      <c r="J284" s="5">
        <f t="shared" si="20"/>
        <v>0</v>
      </c>
      <c r="K284" s="6">
        <f t="shared" ca="1" si="20"/>
        <v>45782</v>
      </c>
      <c r="M284" s="5">
        <f>'Conti vinter 2025'!$M$7</f>
        <v>0</v>
      </c>
      <c r="N284" s="5" t="s">
        <v>761</v>
      </c>
      <c r="O284" s="5" t="s">
        <v>762</v>
      </c>
      <c r="R284" s="5">
        <v>35</v>
      </c>
      <c r="T284" s="7" t="str">
        <f>'Conti vinter 2025'!$P$10</f>
        <v/>
      </c>
      <c r="U284" s="84" t="str">
        <f>'Conti vinter 2025'!$O$10</f>
        <v/>
      </c>
      <c r="X284" s="38" t="str">
        <f>'Conti vinter 2025'!$N$10</f>
        <v/>
      </c>
      <c r="Y284" s="39" t="str">
        <f>'Conti vinter 2025'!$M$10</f>
        <v/>
      </c>
      <c r="Z284" s="5" t="s">
        <v>764</v>
      </c>
    </row>
    <row r="285" spans="1:26" ht="15.5" x14ac:dyDescent="0.35">
      <c r="A285" s="5" t="s">
        <v>757</v>
      </c>
      <c r="B285" s="5" t="s">
        <v>758</v>
      </c>
      <c r="C285" s="5" t="s">
        <v>759</v>
      </c>
      <c r="D285" s="5" t="s">
        <v>760</v>
      </c>
      <c r="E285" s="5">
        <f t="shared" si="18"/>
        <v>0</v>
      </c>
      <c r="F285" s="102" t="s">
        <v>579</v>
      </c>
      <c r="H285" s="35">
        <f>VLOOKUP(F285,'Conti vinter 2025'!$D$17:$E$316,2,FALSE)</f>
        <v>0</v>
      </c>
      <c r="I285" s="68">
        <f>'Conti vinter 2025'!$P$7</f>
        <v>45882</v>
      </c>
      <c r="J285" s="5">
        <f t="shared" si="20"/>
        <v>0</v>
      </c>
      <c r="K285" s="6">
        <f t="shared" ca="1" si="20"/>
        <v>45782</v>
      </c>
      <c r="M285" s="5">
        <f>'Conti vinter 2025'!$M$7</f>
        <v>0</v>
      </c>
      <c r="N285" s="5" t="s">
        <v>761</v>
      </c>
      <c r="O285" s="5" t="s">
        <v>762</v>
      </c>
      <c r="R285" s="5">
        <v>35</v>
      </c>
      <c r="T285" s="7" t="str">
        <f>'Conti vinter 2025'!$P$10</f>
        <v/>
      </c>
      <c r="U285" s="84" t="str">
        <f>'Conti vinter 2025'!$O$10</f>
        <v/>
      </c>
      <c r="X285" s="38" t="str">
        <f>'Conti vinter 2025'!$N$10</f>
        <v/>
      </c>
      <c r="Y285" s="39" t="str">
        <f>'Conti vinter 2025'!$M$10</f>
        <v/>
      </c>
      <c r="Z285" s="5" t="s">
        <v>764</v>
      </c>
    </row>
    <row r="286" spans="1:26" ht="15.5" x14ac:dyDescent="0.35">
      <c r="A286" s="5" t="s">
        <v>757</v>
      </c>
      <c r="B286" s="5" t="s">
        <v>758</v>
      </c>
      <c r="C286" s="5" t="s">
        <v>759</v>
      </c>
      <c r="D286" s="5" t="s">
        <v>760</v>
      </c>
      <c r="E286" s="5">
        <f t="shared" si="18"/>
        <v>0</v>
      </c>
      <c r="F286" s="102" t="s">
        <v>580</v>
      </c>
      <c r="H286" s="35">
        <f>VLOOKUP(F286,'Conti vinter 2025'!$D$17:$E$316,2,FALSE)</f>
        <v>0</v>
      </c>
      <c r="I286" s="68">
        <f>'Conti vinter 2025'!$P$7</f>
        <v>45882</v>
      </c>
      <c r="J286" s="5">
        <f t="shared" si="20"/>
        <v>0</v>
      </c>
      <c r="K286" s="6">
        <f t="shared" ca="1" si="20"/>
        <v>45782</v>
      </c>
      <c r="M286" s="5">
        <f>'Conti vinter 2025'!$M$7</f>
        <v>0</v>
      </c>
      <c r="N286" s="5" t="s">
        <v>761</v>
      </c>
      <c r="O286" s="5" t="s">
        <v>762</v>
      </c>
      <c r="R286" s="5">
        <v>35</v>
      </c>
      <c r="T286" s="7" t="str">
        <f>'Conti vinter 2025'!$P$10</f>
        <v/>
      </c>
      <c r="U286" s="84" t="str">
        <f>'Conti vinter 2025'!$O$10</f>
        <v/>
      </c>
      <c r="X286" s="38" t="str">
        <f>'Conti vinter 2025'!$N$10</f>
        <v/>
      </c>
      <c r="Y286" s="39" t="str">
        <f>'Conti vinter 2025'!$M$10</f>
        <v/>
      </c>
      <c r="Z286" s="5" t="s">
        <v>764</v>
      </c>
    </row>
    <row r="287" spans="1:26" ht="15.5" x14ac:dyDescent="0.35">
      <c r="A287" s="5" t="s">
        <v>757</v>
      </c>
      <c r="B287" s="5" t="s">
        <v>758</v>
      </c>
      <c r="C287" s="5" t="s">
        <v>759</v>
      </c>
      <c r="D287" s="5" t="s">
        <v>760</v>
      </c>
      <c r="E287" s="5">
        <f t="shared" si="18"/>
        <v>0</v>
      </c>
      <c r="F287" s="102" t="s">
        <v>581</v>
      </c>
      <c r="H287" s="35">
        <f>VLOOKUP(F287,'Conti vinter 2025'!$D$17:$E$316,2,FALSE)</f>
        <v>0</v>
      </c>
      <c r="I287" s="68">
        <f>'Conti vinter 2025'!$P$7</f>
        <v>45882</v>
      </c>
      <c r="J287" s="5">
        <f t="shared" si="20"/>
        <v>0</v>
      </c>
      <c r="K287" s="6">
        <f t="shared" ca="1" si="20"/>
        <v>45782</v>
      </c>
      <c r="M287" s="5">
        <f>'Conti vinter 2025'!$M$7</f>
        <v>0</v>
      </c>
      <c r="N287" s="5" t="s">
        <v>761</v>
      </c>
      <c r="O287" s="5" t="s">
        <v>762</v>
      </c>
      <c r="R287" s="5">
        <v>35</v>
      </c>
      <c r="T287" s="7" t="str">
        <f>'Conti vinter 2025'!$P$10</f>
        <v/>
      </c>
      <c r="U287" s="84" t="str">
        <f>'Conti vinter 2025'!$O$10</f>
        <v/>
      </c>
      <c r="X287" s="38" t="str">
        <f>'Conti vinter 2025'!$N$10</f>
        <v/>
      </c>
      <c r="Y287" s="39" t="str">
        <f>'Conti vinter 2025'!$M$10</f>
        <v/>
      </c>
      <c r="Z287" s="5" t="s">
        <v>764</v>
      </c>
    </row>
    <row r="288" spans="1:26" ht="15.5" x14ac:dyDescent="0.35">
      <c r="A288" s="5" t="s">
        <v>757</v>
      </c>
      <c r="B288" s="5" t="s">
        <v>758</v>
      </c>
      <c r="C288" s="5" t="s">
        <v>759</v>
      </c>
      <c r="D288" s="5" t="s">
        <v>760</v>
      </c>
      <c r="E288" s="5">
        <f t="shared" si="18"/>
        <v>0</v>
      </c>
      <c r="F288" s="102" t="s">
        <v>584</v>
      </c>
      <c r="H288" s="35">
        <f>VLOOKUP(F288,'Conti vinter 2025'!$D$17:$E$316,2,FALSE)</f>
        <v>0</v>
      </c>
      <c r="I288" s="68">
        <f>'Conti vinter 2025'!$P$7</f>
        <v>45882</v>
      </c>
      <c r="J288" s="5">
        <f t="shared" si="20"/>
        <v>0</v>
      </c>
      <c r="K288" s="6">
        <f t="shared" ca="1" si="20"/>
        <v>45782</v>
      </c>
      <c r="M288" s="5">
        <f>'Conti vinter 2025'!$M$7</f>
        <v>0</v>
      </c>
      <c r="N288" s="5" t="s">
        <v>761</v>
      </c>
      <c r="O288" s="5" t="s">
        <v>762</v>
      </c>
      <c r="R288" s="5">
        <v>35</v>
      </c>
      <c r="T288" s="7" t="str">
        <f>'Conti vinter 2025'!$P$10</f>
        <v/>
      </c>
      <c r="U288" s="84" t="str">
        <f>'Conti vinter 2025'!$O$10</f>
        <v/>
      </c>
      <c r="X288" s="38" t="str">
        <f>'Conti vinter 2025'!$N$10</f>
        <v/>
      </c>
      <c r="Y288" s="39" t="str">
        <f>'Conti vinter 2025'!$M$10</f>
        <v/>
      </c>
      <c r="Z288" s="5" t="s">
        <v>764</v>
      </c>
    </row>
    <row r="289" spans="1:26" ht="15.5" x14ac:dyDescent="0.35">
      <c r="A289" s="5" t="s">
        <v>757</v>
      </c>
      <c r="B289" s="5" t="s">
        <v>758</v>
      </c>
      <c r="C289" s="5" t="s">
        <v>759</v>
      </c>
      <c r="D289" s="5" t="s">
        <v>760</v>
      </c>
      <c r="E289" s="5">
        <f t="shared" si="18"/>
        <v>0</v>
      </c>
      <c r="F289" s="102" t="s">
        <v>585</v>
      </c>
      <c r="H289" s="35">
        <f>VLOOKUP(F289,'Conti vinter 2025'!$D$17:$E$316,2,FALSE)</f>
        <v>0</v>
      </c>
      <c r="I289" s="68">
        <f>'Conti vinter 2025'!$P$7</f>
        <v>45882</v>
      </c>
      <c r="J289" s="5">
        <f t="shared" si="20"/>
        <v>0</v>
      </c>
      <c r="K289" s="6">
        <f t="shared" ca="1" si="20"/>
        <v>45782</v>
      </c>
      <c r="M289" s="5">
        <f>'Conti vinter 2025'!$M$7</f>
        <v>0</v>
      </c>
      <c r="N289" s="5" t="s">
        <v>761</v>
      </c>
      <c r="O289" s="5" t="s">
        <v>762</v>
      </c>
      <c r="R289" s="5">
        <v>35</v>
      </c>
      <c r="T289" s="7" t="str">
        <f>'Conti vinter 2025'!$P$10</f>
        <v/>
      </c>
      <c r="U289" s="84" t="str">
        <f>'Conti vinter 2025'!$O$10</f>
        <v/>
      </c>
      <c r="X289" s="38" t="str">
        <f>'Conti vinter 2025'!$N$10</f>
        <v/>
      </c>
      <c r="Y289" s="39" t="str">
        <f>'Conti vinter 2025'!$M$10</f>
        <v/>
      </c>
      <c r="Z289" s="5" t="s">
        <v>764</v>
      </c>
    </row>
    <row r="290" spans="1:26" ht="15.5" x14ac:dyDescent="0.35">
      <c r="A290" s="5" t="s">
        <v>757</v>
      </c>
      <c r="B290" s="5" t="s">
        <v>758</v>
      </c>
      <c r="C290" s="5" t="s">
        <v>759</v>
      </c>
      <c r="D290" s="5" t="s">
        <v>760</v>
      </c>
      <c r="E290" s="5">
        <f t="shared" si="18"/>
        <v>0</v>
      </c>
      <c r="F290" s="102" t="s">
        <v>587</v>
      </c>
      <c r="H290" s="35">
        <f>VLOOKUP(F290,'Conti vinter 2025'!$D$17:$E$316,2,FALSE)</f>
        <v>0</v>
      </c>
      <c r="I290" s="68">
        <f>'Conti vinter 2025'!$P$7</f>
        <v>45882</v>
      </c>
      <c r="J290" s="5">
        <f t="shared" si="20"/>
        <v>0</v>
      </c>
      <c r="K290" s="6">
        <f t="shared" ca="1" si="20"/>
        <v>45782</v>
      </c>
      <c r="M290" s="5">
        <f>'Conti vinter 2025'!$M$7</f>
        <v>0</v>
      </c>
      <c r="N290" s="5" t="s">
        <v>761</v>
      </c>
      <c r="O290" s="5" t="s">
        <v>762</v>
      </c>
      <c r="R290" s="5">
        <v>35</v>
      </c>
      <c r="T290" s="7" t="str">
        <f>'Conti vinter 2025'!$P$10</f>
        <v/>
      </c>
      <c r="U290" s="84" t="str">
        <f>'Conti vinter 2025'!$O$10</f>
        <v/>
      </c>
      <c r="X290" s="38" t="str">
        <f>'Conti vinter 2025'!$N$10</f>
        <v/>
      </c>
      <c r="Y290" s="39" t="str">
        <f>'Conti vinter 2025'!$M$10</f>
        <v/>
      </c>
      <c r="Z290" s="5" t="s">
        <v>764</v>
      </c>
    </row>
    <row r="291" spans="1:26" ht="15.5" x14ac:dyDescent="0.35">
      <c r="A291" s="5" t="s">
        <v>757</v>
      </c>
      <c r="B291" s="5" t="s">
        <v>758</v>
      </c>
      <c r="C291" s="5" t="s">
        <v>759</v>
      </c>
      <c r="D291" s="5" t="s">
        <v>760</v>
      </c>
      <c r="E291" s="5">
        <f t="shared" si="18"/>
        <v>0</v>
      </c>
      <c r="F291" s="102" t="s">
        <v>588</v>
      </c>
      <c r="H291" s="35">
        <f>VLOOKUP(F291,'Conti vinter 2025'!$D$17:$E$316,2,FALSE)</f>
        <v>0</v>
      </c>
      <c r="I291" s="68">
        <f>'Conti vinter 2025'!$P$7</f>
        <v>45882</v>
      </c>
      <c r="J291" s="5">
        <f t="shared" si="20"/>
        <v>0</v>
      </c>
      <c r="K291" s="6">
        <f t="shared" ca="1" si="20"/>
        <v>45782</v>
      </c>
      <c r="M291" s="5">
        <f>'Conti vinter 2025'!$M$7</f>
        <v>0</v>
      </c>
      <c r="N291" s="5" t="s">
        <v>761</v>
      </c>
      <c r="O291" s="5" t="s">
        <v>762</v>
      </c>
      <c r="R291" s="5">
        <v>35</v>
      </c>
      <c r="T291" s="7" t="str">
        <f>'Conti vinter 2025'!$P$10</f>
        <v/>
      </c>
      <c r="U291" s="84" t="str">
        <f>'Conti vinter 2025'!$O$10</f>
        <v/>
      </c>
      <c r="X291" s="38" t="str">
        <f>'Conti vinter 2025'!$N$10</f>
        <v/>
      </c>
      <c r="Y291" s="39" t="str">
        <f>'Conti vinter 2025'!$M$10</f>
        <v/>
      </c>
      <c r="Z291" s="5" t="s">
        <v>764</v>
      </c>
    </row>
    <row r="292" spans="1:26" ht="15.5" x14ac:dyDescent="0.35">
      <c r="A292" s="5" t="s">
        <v>757</v>
      </c>
      <c r="B292" s="5" t="s">
        <v>758</v>
      </c>
      <c r="C292" s="5" t="s">
        <v>759</v>
      </c>
      <c r="D292" s="5" t="s">
        <v>760</v>
      </c>
      <c r="E292" s="5">
        <f t="shared" si="18"/>
        <v>0</v>
      </c>
      <c r="F292" s="102" t="s">
        <v>589</v>
      </c>
      <c r="H292" s="35">
        <f>VLOOKUP(F292,'Conti vinter 2025'!$D$17:$E$316,2,FALSE)</f>
        <v>0</v>
      </c>
      <c r="I292" s="68">
        <f>'Conti vinter 2025'!$P$7</f>
        <v>45882</v>
      </c>
      <c r="J292" s="5">
        <f t="shared" ref="J292:K298" si="21">J291</f>
        <v>0</v>
      </c>
      <c r="K292" s="6">
        <f t="shared" ca="1" si="21"/>
        <v>45782</v>
      </c>
      <c r="M292" s="5">
        <f>'Conti vinter 2025'!$M$7</f>
        <v>0</v>
      </c>
      <c r="N292" s="5" t="s">
        <v>761</v>
      </c>
      <c r="O292" s="5" t="s">
        <v>762</v>
      </c>
      <c r="R292" s="5">
        <v>35</v>
      </c>
      <c r="T292" s="7" t="str">
        <f>'Conti vinter 2025'!$P$10</f>
        <v/>
      </c>
      <c r="U292" s="84" t="str">
        <f>'Conti vinter 2025'!$O$10</f>
        <v/>
      </c>
      <c r="X292" s="38" t="str">
        <f>'Conti vinter 2025'!$N$10</f>
        <v/>
      </c>
      <c r="Y292" s="39" t="str">
        <f>'Conti vinter 2025'!$M$10</f>
        <v/>
      </c>
      <c r="Z292" s="5" t="s">
        <v>764</v>
      </c>
    </row>
    <row r="293" spans="1:26" ht="15.5" x14ac:dyDescent="0.35">
      <c r="A293" s="5" t="s">
        <v>757</v>
      </c>
      <c r="B293" s="5" t="s">
        <v>758</v>
      </c>
      <c r="C293" s="5" t="s">
        <v>759</v>
      </c>
      <c r="D293" s="5" t="s">
        <v>760</v>
      </c>
      <c r="E293" s="5">
        <f t="shared" si="18"/>
        <v>0</v>
      </c>
      <c r="F293" s="116" t="s">
        <v>590</v>
      </c>
      <c r="H293" s="35">
        <f>VLOOKUP(F293,'Conti vinter 2025'!$D$17:$E$316,2,FALSE)</f>
        <v>0</v>
      </c>
      <c r="I293" s="68">
        <f>'Conti vinter 2025'!$P$7</f>
        <v>45882</v>
      </c>
      <c r="J293" s="5">
        <f t="shared" si="21"/>
        <v>0</v>
      </c>
      <c r="K293" s="6">
        <f t="shared" ca="1" si="21"/>
        <v>45782</v>
      </c>
      <c r="M293" s="5">
        <f>'Conti vinter 2025'!$M$7</f>
        <v>0</v>
      </c>
      <c r="N293" s="5" t="s">
        <v>761</v>
      </c>
      <c r="O293" s="5" t="s">
        <v>762</v>
      </c>
      <c r="R293" s="5">
        <v>35</v>
      </c>
      <c r="T293" s="7" t="str">
        <f>'Conti vinter 2025'!$P$10</f>
        <v/>
      </c>
      <c r="U293" s="84" t="str">
        <f>'Conti vinter 2025'!$O$10</f>
        <v/>
      </c>
      <c r="X293" s="38" t="str">
        <f>'Conti vinter 2025'!$N$10</f>
        <v/>
      </c>
      <c r="Y293" s="39" t="str">
        <f>'Conti vinter 2025'!$M$10</f>
        <v/>
      </c>
      <c r="Z293" s="5" t="s">
        <v>764</v>
      </c>
    </row>
    <row r="294" spans="1:26" ht="15.5" x14ac:dyDescent="0.35">
      <c r="A294" s="5" t="s">
        <v>757</v>
      </c>
      <c r="B294" s="5" t="s">
        <v>758</v>
      </c>
      <c r="C294" s="5" t="s">
        <v>759</v>
      </c>
      <c r="D294" s="5" t="s">
        <v>760</v>
      </c>
      <c r="E294" s="5">
        <f t="shared" si="18"/>
        <v>0</v>
      </c>
      <c r="F294" s="102" t="s">
        <v>591</v>
      </c>
      <c r="H294" s="35">
        <f>VLOOKUP(F294,'Conti vinter 2025'!$D$17:$E$316,2,FALSE)</f>
        <v>0</v>
      </c>
      <c r="I294" s="68">
        <f>'Conti vinter 2025'!$P$7</f>
        <v>45882</v>
      </c>
      <c r="J294" s="5">
        <f t="shared" si="21"/>
        <v>0</v>
      </c>
      <c r="K294" s="6">
        <f t="shared" ca="1" si="21"/>
        <v>45782</v>
      </c>
      <c r="M294" s="5">
        <f>'Conti vinter 2025'!$M$7</f>
        <v>0</v>
      </c>
      <c r="N294" s="5" t="s">
        <v>761</v>
      </c>
      <c r="O294" s="5" t="s">
        <v>762</v>
      </c>
      <c r="R294" s="5">
        <v>35</v>
      </c>
      <c r="T294" s="7" t="str">
        <f>'Conti vinter 2025'!$P$10</f>
        <v/>
      </c>
      <c r="U294" s="84" t="str">
        <f>'Conti vinter 2025'!$O$10</f>
        <v/>
      </c>
      <c r="X294" s="38" t="str">
        <f>'Conti vinter 2025'!$N$10</f>
        <v/>
      </c>
      <c r="Y294" s="39" t="str">
        <f>'Conti vinter 2025'!$M$10</f>
        <v/>
      </c>
      <c r="Z294" s="5" t="s">
        <v>764</v>
      </c>
    </row>
    <row r="295" spans="1:26" ht="15.5" x14ac:dyDescent="0.35">
      <c r="A295" s="5" t="s">
        <v>757</v>
      </c>
      <c r="B295" s="5" t="s">
        <v>758</v>
      </c>
      <c r="C295" s="5" t="s">
        <v>759</v>
      </c>
      <c r="D295" s="5" t="s">
        <v>760</v>
      </c>
      <c r="E295" s="5">
        <f t="shared" si="18"/>
        <v>0</v>
      </c>
      <c r="F295" s="102" t="s">
        <v>593</v>
      </c>
      <c r="H295" s="35">
        <f>VLOOKUP(F295,'Conti vinter 2025'!$D$17:$E$316,2,FALSE)</f>
        <v>0</v>
      </c>
      <c r="I295" s="68">
        <f>'Conti vinter 2025'!$P$7</f>
        <v>45882</v>
      </c>
      <c r="J295" s="5">
        <f t="shared" si="21"/>
        <v>0</v>
      </c>
      <c r="K295" s="6">
        <f t="shared" ca="1" si="21"/>
        <v>45782</v>
      </c>
      <c r="M295" s="5">
        <f>'Conti vinter 2025'!$M$7</f>
        <v>0</v>
      </c>
      <c r="N295" s="5" t="s">
        <v>761</v>
      </c>
      <c r="O295" s="5" t="s">
        <v>762</v>
      </c>
      <c r="R295" s="5">
        <v>35</v>
      </c>
      <c r="T295" s="7" t="str">
        <f>'Conti vinter 2025'!$P$10</f>
        <v/>
      </c>
      <c r="U295" s="84" t="str">
        <f>'Conti vinter 2025'!$O$10</f>
        <v/>
      </c>
      <c r="X295" s="38" t="str">
        <f>'Conti vinter 2025'!$N$10</f>
        <v/>
      </c>
      <c r="Y295" s="39" t="str">
        <f>'Conti vinter 2025'!$M$10</f>
        <v/>
      </c>
      <c r="Z295" s="5" t="s">
        <v>764</v>
      </c>
    </row>
    <row r="296" spans="1:26" ht="15.5" x14ac:dyDescent="0.35">
      <c r="A296" s="5" t="s">
        <v>757</v>
      </c>
      <c r="B296" s="5" t="s">
        <v>758</v>
      </c>
      <c r="C296" s="5" t="s">
        <v>759</v>
      </c>
      <c r="D296" s="5" t="s">
        <v>760</v>
      </c>
      <c r="E296" s="5">
        <f t="shared" si="18"/>
        <v>0</v>
      </c>
      <c r="F296" s="102" t="s">
        <v>594</v>
      </c>
      <c r="H296" s="35">
        <f>VLOOKUP(F296,'Conti vinter 2025'!$D$17:$E$316,2,FALSE)</f>
        <v>0</v>
      </c>
      <c r="I296" s="68">
        <f>'Conti vinter 2025'!$P$7</f>
        <v>45882</v>
      </c>
      <c r="J296" s="5">
        <f t="shared" si="21"/>
        <v>0</v>
      </c>
      <c r="K296" s="6">
        <f t="shared" ca="1" si="21"/>
        <v>45782</v>
      </c>
      <c r="M296" s="5">
        <f>'Conti vinter 2025'!$M$7</f>
        <v>0</v>
      </c>
      <c r="N296" s="5" t="s">
        <v>761</v>
      </c>
      <c r="O296" s="5" t="s">
        <v>762</v>
      </c>
      <c r="R296" s="5">
        <v>35</v>
      </c>
      <c r="T296" s="7" t="str">
        <f>'Conti vinter 2025'!$P$10</f>
        <v/>
      </c>
      <c r="U296" s="84" t="str">
        <f>'Conti vinter 2025'!$O$10</f>
        <v/>
      </c>
      <c r="X296" s="38" t="str">
        <f>'Conti vinter 2025'!$N$10</f>
        <v/>
      </c>
      <c r="Y296" s="39" t="str">
        <f>'Conti vinter 2025'!$M$10</f>
        <v/>
      </c>
      <c r="Z296" s="5" t="s">
        <v>764</v>
      </c>
    </row>
    <row r="297" spans="1:26" ht="15.5" x14ac:dyDescent="0.35">
      <c r="A297" s="5" t="s">
        <v>757</v>
      </c>
      <c r="B297" s="5" t="s">
        <v>758</v>
      </c>
      <c r="C297" s="5" t="s">
        <v>759</v>
      </c>
      <c r="D297" s="5" t="s">
        <v>760</v>
      </c>
      <c r="E297" s="5">
        <f t="shared" si="18"/>
        <v>0</v>
      </c>
      <c r="F297" s="102" t="s">
        <v>595</v>
      </c>
      <c r="H297" s="35">
        <f>VLOOKUP(F297,'Conti vinter 2025'!$D$17:$E$316,2,FALSE)</f>
        <v>0</v>
      </c>
      <c r="I297" s="68">
        <f>'Conti vinter 2025'!$P$7</f>
        <v>45882</v>
      </c>
      <c r="J297" s="5">
        <f t="shared" si="21"/>
        <v>0</v>
      </c>
      <c r="K297" s="6">
        <f t="shared" ca="1" si="21"/>
        <v>45782</v>
      </c>
      <c r="M297" s="5">
        <f>'Conti vinter 2025'!$M$7</f>
        <v>0</v>
      </c>
      <c r="N297" s="5" t="s">
        <v>761</v>
      </c>
      <c r="O297" s="5" t="s">
        <v>762</v>
      </c>
      <c r="R297" s="5">
        <v>35</v>
      </c>
      <c r="T297" s="7" t="str">
        <f>'Conti vinter 2025'!$P$10</f>
        <v/>
      </c>
      <c r="U297" s="84" t="str">
        <f>'Conti vinter 2025'!$O$10</f>
        <v/>
      </c>
      <c r="X297" s="38" t="str">
        <f>'Conti vinter 2025'!$N$10</f>
        <v/>
      </c>
      <c r="Y297" s="39" t="str">
        <f>'Conti vinter 2025'!$M$10</f>
        <v/>
      </c>
      <c r="Z297" s="5" t="s">
        <v>764</v>
      </c>
    </row>
    <row r="298" spans="1:26" ht="15.5" x14ac:dyDescent="0.35">
      <c r="A298" s="5" t="s">
        <v>757</v>
      </c>
      <c r="B298" s="5" t="s">
        <v>758</v>
      </c>
      <c r="C298" s="5" t="s">
        <v>759</v>
      </c>
      <c r="D298" s="5" t="s">
        <v>760</v>
      </c>
      <c r="E298" s="5">
        <f t="shared" si="18"/>
        <v>0</v>
      </c>
      <c r="F298" s="102" t="s">
        <v>596</v>
      </c>
      <c r="H298" s="35">
        <f>VLOOKUP(F298,'Conti vinter 2025'!$D$17:$E$316,2,FALSE)</f>
        <v>0</v>
      </c>
      <c r="I298" s="68">
        <f>'Conti vinter 2025'!$P$7</f>
        <v>45882</v>
      </c>
      <c r="J298" s="5">
        <f t="shared" si="21"/>
        <v>0</v>
      </c>
      <c r="K298" s="6">
        <f t="shared" ca="1" si="21"/>
        <v>45782</v>
      </c>
      <c r="M298" s="5">
        <f>'Conti vinter 2025'!$M$7</f>
        <v>0</v>
      </c>
      <c r="N298" s="5" t="s">
        <v>761</v>
      </c>
      <c r="O298" s="5" t="s">
        <v>762</v>
      </c>
      <c r="R298" s="5">
        <v>35</v>
      </c>
      <c r="T298" s="7" t="str">
        <f>'Conti vinter 2025'!$P$10</f>
        <v/>
      </c>
      <c r="U298" s="84" t="str">
        <f>'Conti vinter 2025'!$O$10</f>
        <v/>
      </c>
      <c r="X298" s="38" t="str">
        <f>'Conti vinter 2025'!$N$10</f>
        <v/>
      </c>
      <c r="Y298" s="39" t="str">
        <f>'Conti vinter 2025'!$M$10</f>
        <v/>
      </c>
      <c r="Z298" s="5" t="s">
        <v>764</v>
      </c>
    </row>
    <row r="299" spans="1:26" ht="15.5" x14ac:dyDescent="0.35">
      <c r="A299" s="5" t="s">
        <v>757</v>
      </c>
      <c r="B299" s="5" t="s">
        <v>758</v>
      </c>
      <c r="C299" s="5" t="s">
        <v>759</v>
      </c>
      <c r="D299" s="5" t="s">
        <v>760</v>
      </c>
      <c r="E299" s="5">
        <f t="shared" si="18"/>
        <v>0</v>
      </c>
      <c r="F299" s="8" t="s">
        <v>604</v>
      </c>
      <c r="H299" s="35">
        <f>VLOOKUP(F299,'Barum vinter piggfri 2025'!$D$13:$E$67,2,FALSE)</f>
        <v>0</v>
      </c>
      <c r="I299" s="68">
        <f>'Conti vinter 2025'!$P$7</f>
        <v>45882</v>
      </c>
      <c r="J299" s="5">
        <f t="shared" ref="J299:K299" si="22">J298</f>
        <v>0</v>
      </c>
      <c r="K299" s="6">
        <f t="shared" ca="1" si="22"/>
        <v>45782</v>
      </c>
      <c r="M299" s="5">
        <f>'Conti vinter 2025'!$M$7</f>
        <v>0</v>
      </c>
      <c r="N299" s="5" t="s">
        <v>761</v>
      </c>
      <c r="O299" s="5" t="s">
        <v>762</v>
      </c>
      <c r="R299" s="5">
        <v>35</v>
      </c>
      <c r="T299" s="7" t="str">
        <f>'Conti vinter 2025'!$P$10</f>
        <v/>
      </c>
      <c r="U299" s="84" t="str">
        <f>'Conti vinter 2025'!$O$10</f>
        <v/>
      </c>
      <c r="X299" s="38" t="str">
        <f>'Barum vinter piggfri 2025'!$L$4</f>
        <v/>
      </c>
      <c r="Y299" s="39" t="str">
        <f>'Barum vinter piggfri 2025'!$L$5</f>
        <v/>
      </c>
      <c r="Z299" s="5" t="s">
        <v>764</v>
      </c>
    </row>
    <row r="300" spans="1:26" ht="15.5" x14ac:dyDescent="0.35">
      <c r="A300" s="5" t="s">
        <v>757</v>
      </c>
      <c r="B300" s="5" t="s">
        <v>758</v>
      </c>
      <c r="C300" s="5" t="s">
        <v>759</v>
      </c>
      <c r="D300" s="5" t="s">
        <v>760</v>
      </c>
      <c r="E300" s="5">
        <f t="shared" si="18"/>
        <v>0</v>
      </c>
      <c r="F300" s="8" t="s">
        <v>605</v>
      </c>
      <c r="H300" s="35">
        <f>VLOOKUP(F300,'Barum vinter piggfri 2025'!$D$13:$E$67,2,FALSE)</f>
        <v>0</v>
      </c>
      <c r="I300" s="68">
        <f>'Conti vinter 2025'!$P$7</f>
        <v>45882</v>
      </c>
      <c r="J300" s="5">
        <f t="shared" ref="J300:K300" si="23">J299</f>
        <v>0</v>
      </c>
      <c r="K300" s="6">
        <f t="shared" ca="1" si="23"/>
        <v>45782</v>
      </c>
      <c r="M300" s="5">
        <f>'Conti vinter 2025'!$M$7</f>
        <v>0</v>
      </c>
      <c r="N300" s="5" t="s">
        <v>761</v>
      </c>
      <c r="O300" s="5" t="s">
        <v>762</v>
      </c>
      <c r="R300" s="5">
        <v>35</v>
      </c>
      <c r="T300" s="7" t="str">
        <f>'Conti vinter 2025'!$P$10</f>
        <v/>
      </c>
      <c r="U300" s="84" t="str">
        <f>'Conti vinter 2025'!$O$10</f>
        <v/>
      </c>
      <c r="X300" s="38" t="str">
        <f>'Barum vinter piggfri 2025'!$L$4</f>
        <v/>
      </c>
      <c r="Y300" s="39" t="str">
        <f>'Barum vinter piggfri 2025'!$L$5</f>
        <v/>
      </c>
      <c r="Z300" s="5" t="s">
        <v>764</v>
      </c>
    </row>
    <row r="301" spans="1:26" ht="15.5" x14ac:dyDescent="0.35">
      <c r="A301" s="5" t="s">
        <v>757</v>
      </c>
      <c r="B301" s="5" t="s">
        <v>758</v>
      </c>
      <c r="C301" s="5" t="s">
        <v>759</v>
      </c>
      <c r="D301" s="5" t="s">
        <v>760</v>
      </c>
      <c r="E301" s="5">
        <f t="shared" si="18"/>
        <v>0</v>
      </c>
      <c r="F301" s="8" t="s">
        <v>606</v>
      </c>
      <c r="H301" s="35">
        <f>VLOOKUP(F301,'Barum vinter piggfri 2025'!$D$13:$E$67,2,FALSE)</f>
        <v>0</v>
      </c>
      <c r="I301" s="68">
        <f>'Conti vinter 2025'!$P$7</f>
        <v>45882</v>
      </c>
      <c r="J301" s="5">
        <f t="shared" ref="J301:K301" si="24">J300</f>
        <v>0</v>
      </c>
      <c r="K301" s="6">
        <f t="shared" ca="1" si="24"/>
        <v>45782</v>
      </c>
      <c r="M301" s="5">
        <f>'Conti vinter 2025'!$M$7</f>
        <v>0</v>
      </c>
      <c r="N301" s="5" t="s">
        <v>761</v>
      </c>
      <c r="O301" s="5" t="s">
        <v>762</v>
      </c>
      <c r="R301" s="5">
        <v>35</v>
      </c>
      <c r="T301" s="7" t="str">
        <f>'Conti vinter 2025'!$P$10</f>
        <v/>
      </c>
      <c r="U301" s="84" t="str">
        <f>'Conti vinter 2025'!$O$10</f>
        <v/>
      </c>
      <c r="X301" s="38" t="str">
        <f>'Barum vinter piggfri 2025'!$L$4</f>
        <v/>
      </c>
      <c r="Y301" s="39" t="str">
        <f>'Barum vinter piggfri 2025'!$L$5</f>
        <v/>
      </c>
      <c r="Z301" s="5" t="s">
        <v>764</v>
      </c>
    </row>
    <row r="302" spans="1:26" ht="15.5" x14ac:dyDescent="0.35">
      <c r="A302" s="5" t="s">
        <v>757</v>
      </c>
      <c r="B302" s="5" t="s">
        <v>758</v>
      </c>
      <c r="C302" s="5" t="s">
        <v>759</v>
      </c>
      <c r="D302" s="5" t="s">
        <v>760</v>
      </c>
      <c r="E302" s="5">
        <f t="shared" si="18"/>
        <v>0</v>
      </c>
      <c r="F302" s="8" t="s">
        <v>607</v>
      </c>
      <c r="H302" s="35">
        <f>VLOOKUP(F302,'Barum vinter piggfri 2025'!$D$13:$E$67,2,FALSE)</f>
        <v>0</v>
      </c>
      <c r="I302" s="68">
        <f>'Conti vinter 2025'!$P$7</f>
        <v>45882</v>
      </c>
      <c r="J302" s="5">
        <f t="shared" ref="J302:K302" si="25">J301</f>
        <v>0</v>
      </c>
      <c r="K302" s="6">
        <f t="shared" ca="1" si="25"/>
        <v>45782</v>
      </c>
      <c r="M302" s="5">
        <f>'Conti vinter 2025'!$M$7</f>
        <v>0</v>
      </c>
      <c r="N302" s="5" t="s">
        <v>761</v>
      </c>
      <c r="O302" s="5" t="s">
        <v>762</v>
      </c>
      <c r="R302" s="5">
        <v>35</v>
      </c>
      <c r="T302" s="7" t="str">
        <f>'Conti vinter 2025'!$P$10</f>
        <v/>
      </c>
      <c r="U302" s="84" t="str">
        <f>'Conti vinter 2025'!$O$10</f>
        <v/>
      </c>
      <c r="X302" s="38" t="str">
        <f>'Barum vinter piggfri 2025'!$L$4</f>
        <v/>
      </c>
      <c r="Y302" s="39" t="str">
        <f>'Barum vinter piggfri 2025'!$L$5</f>
        <v/>
      </c>
      <c r="Z302" s="5" t="s">
        <v>764</v>
      </c>
    </row>
    <row r="303" spans="1:26" ht="15.5" x14ac:dyDescent="0.35">
      <c r="A303" s="5" t="s">
        <v>757</v>
      </c>
      <c r="B303" s="5" t="s">
        <v>758</v>
      </c>
      <c r="C303" s="5" t="s">
        <v>759</v>
      </c>
      <c r="D303" s="5" t="s">
        <v>760</v>
      </c>
      <c r="E303" s="5">
        <f t="shared" si="18"/>
        <v>0</v>
      </c>
      <c r="F303" s="8" t="s">
        <v>608</v>
      </c>
      <c r="H303" s="35">
        <f>VLOOKUP(F303,'Barum vinter piggfri 2025'!$D$13:$E$67,2,FALSE)</f>
        <v>0</v>
      </c>
      <c r="I303" s="68">
        <f>'Conti vinter 2025'!$P$7</f>
        <v>45882</v>
      </c>
      <c r="J303" s="5">
        <f t="shared" ref="J303:K303" si="26">J302</f>
        <v>0</v>
      </c>
      <c r="K303" s="6">
        <f t="shared" ca="1" si="26"/>
        <v>45782</v>
      </c>
      <c r="M303" s="5">
        <f>'Conti vinter 2025'!$M$7</f>
        <v>0</v>
      </c>
      <c r="N303" s="5" t="s">
        <v>761</v>
      </c>
      <c r="O303" s="5" t="s">
        <v>762</v>
      </c>
      <c r="R303" s="5">
        <v>35</v>
      </c>
      <c r="T303" s="7" t="str">
        <f>'Conti vinter 2025'!$P$10</f>
        <v/>
      </c>
      <c r="U303" s="84" t="str">
        <f>'Conti vinter 2025'!$O$10</f>
        <v/>
      </c>
      <c r="X303" s="38" t="str">
        <f>'Barum vinter piggfri 2025'!$L$4</f>
        <v/>
      </c>
      <c r="Y303" s="39" t="str">
        <f>'Barum vinter piggfri 2025'!$L$5</f>
        <v/>
      </c>
      <c r="Z303" s="5" t="s">
        <v>764</v>
      </c>
    </row>
    <row r="304" spans="1:26" ht="15.5" x14ac:dyDescent="0.35">
      <c r="A304" s="5" t="s">
        <v>757</v>
      </c>
      <c r="B304" s="5" t="s">
        <v>758</v>
      </c>
      <c r="C304" s="5" t="s">
        <v>759</v>
      </c>
      <c r="D304" s="5" t="s">
        <v>760</v>
      </c>
      <c r="E304" s="5">
        <f t="shared" si="18"/>
        <v>0</v>
      </c>
      <c r="F304" s="8" t="s">
        <v>609</v>
      </c>
      <c r="H304" s="35">
        <f>VLOOKUP(F304,'Barum vinter piggfri 2025'!$D$13:$E$67,2,FALSE)</f>
        <v>0</v>
      </c>
      <c r="I304" s="68">
        <f>'Conti vinter 2025'!$P$7</f>
        <v>45882</v>
      </c>
      <c r="J304" s="5">
        <f t="shared" ref="J304:K304" si="27">J303</f>
        <v>0</v>
      </c>
      <c r="K304" s="6">
        <f t="shared" ca="1" si="27"/>
        <v>45782</v>
      </c>
      <c r="M304" s="5">
        <f>'Conti vinter 2025'!$M$7</f>
        <v>0</v>
      </c>
      <c r="N304" s="5" t="s">
        <v>761</v>
      </c>
      <c r="O304" s="5" t="s">
        <v>762</v>
      </c>
      <c r="R304" s="5">
        <v>35</v>
      </c>
      <c r="T304" s="7" t="str">
        <f>'Conti vinter 2025'!$P$10</f>
        <v/>
      </c>
      <c r="U304" s="84" t="str">
        <f>'Conti vinter 2025'!$O$10</f>
        <v/>
      </c>
      <c r="X304" s="38" t="str">
        <f>'Barum vinter piggfri 2025'!$L$4</f>
        <v/>
      </c>
      <c r="Y304" s="39" t="str">
        <f>'Barum vinter piggfri 2025'!$L$5</f>
        <v/>
      </c>
      <c r="Z304" s="5" t="s">
        <v>764</v>
      </c>
    </row>
    <row r="305" spans="1:26" ht="15.5" x14ac:dyDescent="0.35">
      <c r="A305" s="5" t="s">
        <v>757</v>
      </c>
      <c r="B305" s="5" t="s">
        <v>758</v>
      </c>
      <c r="C305" s="5" t="s">
        <v>759</v>
      </c>
      <c r="D305" s="5" t="s">
        <v>760</v>
      </c>
      <c r="E305" s="5">
        <f t="shared" si="18"/>
        <v>0</v>
      </c>
      <c r="F305" s="8" t="s">
        <v>610</v>
      </c>
      <c r="H305" s="35">
        <f>VLOOKUP(F305,'Barum vinter piggfri 2025'!$D$13:$E$67,2,FALSE)</f>
        <v>0</v>
      </c>
      <c r="I305" s="68">
        <f>'Conti vinter 2025'!$P$7</f>
        <v>45882</v>
      </c>
      <c r="J305" s="5">
        <f t="shared" ref="J305:K305" si="28">J304</f>
        <v>0</v>
      </c>
      <c r="K305" s="6">
        <f t="shared" ca="1" si="28"/>
        <v>45782</v>
      </c>
      <c r="M305" s="5">
        <f>'Conti vinter 2025'!$M$7</f>
        <v>0</v>
      </c>
      <c r="N305" s="5" t="s">
        <v>761</v>
      </c>
      <c r="O305" s="5" t="s">
        <v>762</v>
      </c>
      <c r="R305" s="5">
        <v>35</v>
      </c>
      <c r="T305" s="7" t="str">
        <f>'Conti vinter 2025'!$P$10</f>
        <v/>
      </c>
      <c r="U305" s="84" t="str">
        <f>'Conti vinter 2025'!$O$10</f>
        <v/>
      </c>
      <c r="X305" s="38" t="str">
        <f>'Barum vinter piggfri 2025'!$L$4</f>
        <v/>
      </c>
      <c r="Y305" s="39" t="str">
        <f>'Barum vinter piggfri 2025'!$L$5</f>
        <v/>
      </c>
      <c r="Z305" s="5" t="s">
        <v>764</v>
      </c>
    </row>
    <row r="306" spans="1:26" ht="15.5" x14ac:dyDescent="0.35">
      <c r="A306" s="5" t="s">
        <v>757</v>
      </c>
      <c r="B306" s="5" t="s">
        <v>758</v>
      </c>
      <c r="C306" s="5" t="s">
        <v>759</v>
      </c>
      <c r="D306" s="5" t="s">
        <v>760</v>
      </c>
      <c r="E306" s="5">
        <f t="shared" si="18"/>
        <v>0</v>
      </c>
      <c r="F306" s="8" t="s">
        <v>611</v>
      </c>
      <c r="H306" s="35">
        <f>VLOOKUP(F306,'Barum vinter piggfri 2025'!$D$13:$E$67,2,FALSE)</f>
        <v>0</v>
      </c>
      <c r="I306" s="68">
        <f>'Conti vinter 2025'!$P$7</f>
        <v>45882</v>
      </c>
      <c r="J306" s="5">
        <f t="shared" ref="J306:K306" si="29">J305</f>
        <v>0</v>
      </c>
      <c r="K306" s="6">
        <f t="shared" ca="1" si="29"/>
        <v>45782</v>
      </c>
      <c r="M306" s="5">
        <f>'Conti vinter 2025'!$M$7</f>
        <v>0</v>
      </c>
      <c r="N306" s="5" t="s">
        <v>761</v>
      </c>
      <c r="O306" s="5" t="s">
        <v>762</v>
      </c>
      <c r="R306" s="5">
        <v>35</v>
      </c>
      <c r="T306" s="7" t="str">
        <f>'Conti vinter 2025'!$P$10</f>
        <v/>
      </c>
      <c r="U306" s="84" t="str">
        <f>'Conti vinter 2025'!$O$10</f>
        <v/>
      </c>
      <c r="X306" s="38" t="str">
        <f>'Barum vinter piggfri 2025'!$L$4</f>
        <v/>
      </c>
      <c r="Y306" s="39" t="str">
        <f>'Barum vinter piggfri 2025'!$L$5</f>
        <v/>
      </c>
      <c r="Z306" s="5" t="s">
        <v>764</v>
      </c>
    </row>
    <row r="307" spans="1:26" ht="15.5" x14ac:dyDescent="0.35">
      <c r="A307" s="5" t="s">
        <v>757</v>
      </c>
      <c r="B307" s="5" t="s">
        <v>758</v>
      </c>
      <c r="C307" s="5" t="s">
        <v>759</v>
      </c>
      <c r="D307" s="5" t="s">
        <v>760</v>
      </c>
      <c r="E307" s="5">
        <f t="shared" si="18"/>
        <v>0</v>
      </c>
      <c r="F307" s="8" t="s">
        <v>612</v>
      </c>
      <c r="H307" s="35">
        <f>VLOOKUP(F307,'Barum vinter piggfri 2025'!$D$13:$E$67,2,FALSE)</f>
        <v>0</v>
      </c>
      <c r="I307" s="68">
        <f>'Conti vinter 2025'!$P$7</f>
        <v>45882</v>
      </c>
      <c r="J307" s="5">
        <f t="shared" ref="J307:K307" si="30">J306</f>
        <v>0</v>
      </c>
      <c r="K307" s="6">
        <f t="shared" ca="1" si="30"/>
        <v>45782</v>
      </c>
      <c r="M307" s="5">
        <f>'Conti vinter 2025'!$M$7</f>
        <v>0</v>
      </c>
      <c r="N307" s="5" t="s">
        <v>761</v>
      </c>
      <c r="O307" s="5" t="s">
        <v>762</v>
      </c>
      <c r="R307" s="5">
        <v>35</v>
      </c>
      <c r="T307" s="7" t="str">
        <f>'Conti vinter 2025'!$P$10</f>
        <v/>
      </c>
      <c r="U307" s="84" t="str">
        <f>'Conti vinter 2025'!$O$10</f>
        <v/>
      </c>
      <c r="X307" s="38" t="str">
        <f>'Barum vinter piggfri 2025'!$L$4</f>
        <v/>
      </c>
      <c r="Y307" s="39" t="str">
        <f>'Barum vinter piggfri 2025'!$L$5</f>
        <v/>
      </c>
      <c r="Z307" s="5" t="s">
        <v>764</v>
      </c>
    </row>
    <row r="308" spans="1:26" ht="15.5" x14ac:dyDescent="0.35">
      <c r="A308" s="5" t="s">
        <v>757</v>
      </c>
      <c r="B308" s="5" t="s">
        <v>758</v>
      </c>
      <c r="C308" s="5" t="s">
        <v>759</v>
      </c>
      <c r="D308" s="5" t="s">
        <v>760</v>
      </c>
      <c r="E308" s="5">
        <f t="shared" si="18"/>
        <v>0</v>
      </c>
      <c r="F308" s="8" t="s">
        <v>613</v>
      </c>
      <c r="H308" s="35">
        <f>VLOOKUP(F308,'Barum vinter piggfri 2025'!$D$13:$E$67,2,FALSE)</f>
        <v>0</v>
      </c>
      <c r="I308" s="68">
        <f>'Conti vinter 2025'!$P$7</f>
        <v>45882</v>
      </c>
      <c r="J308" s="5">
        <f t="shared" ref="J308:K308" si="31">J307</f>
        <v>0</v>
      </c>
      <c r="K308" s="6">
        <f t="shared" ca="1" si="31"/>
        <v>45782</v>
      </c>
      <c r="M308" s="5">
        <f>'Conti vinter 2025'!$M$7</f>
        <v>0</v>
      </c>
      <c r="N308" s="5" t="s">
        <v>761</v>
      </c>
      <c r="O308" s="5" t="s">
        <v>762</v>
      </c>
      <c r="R308" s="5">
        <v>35</v>
      </c>
      <c r="T308" s="7" t="str">
        <f>'Conti vinter 2025'!$P$10</f>
        <v/>
      </c>
      <c r="U308" s="84" t="str">
        <f>'Conti vinter 2025'!$O$10</f>
        <v/>
      </c>
      <c r="X308" s="38" t="str">
        <f>'Barum vinter piggfri 2025'!$L$4</f>
        <v/>
      </c>
      <c r="Y308" s="39" t="str">
        <f>'Barum vinter piggfri 2025'!$L$5</f>
        <v/>
      </c>
      <c r="Z308" s="5" t="s">
        <v>764</v>
      </c>
    </row>
    <row r="309" spans="1:26" ht="15.5" x14ac:dyDescent="0.35">
      <c r="A309" s="5" t="s">
        <v>757</v>
      </c>
      <c r="B309" s="5" t="s">
        <v>758</v>
      </c>
      <c r="C309" s="5" t="s">
        <v>759</v>
      </c>
      <c r="D309" s="5" t="s">
        <v>760</v>
      </c>
      <c r="E309" s="5">
        <f t="shared" si="18"/>
        <v>0</v>
      </c>
      <c r="F309" s="8" t="s">
        <v>614</v>
      </c>
      <c r="H309" s="35">
        <f>VLOOKUP(F309,'Barum vinter piggfri 2025'!$D$13:$E$67,2,FALSE)</f>
        <v>0</v>
      </c>
      <c r="I309" s="68">
        <f>'Conti vinter 2025'!$P$7</f>
        <v>45882</v>
      </c>
      <c r="J309" s="5">
        <f t="shared" ref="J309:K309" si="32">J308</f>
        <v>0</v>
      </c>
      <c r="K309" s="6">
        <f t="shared" ca="1" si="32"/>
        <v>45782</v>
      </c>
      <c r="M309" s="5">
        <f>'Conti vinter 2025'!$M$7</f>
        <v>0</v>
      </c>
      <c r="N309" s="5" t="s">
        <v>761</v>
      </c>
      <c r="O309" s="5" t="s">
        <v>762</v>
      </c>
      <c r="R309" s="5">
        <v>35</v>
      </c>
      <c r="T309" s="7" t="str">
        <f>'Conti vinter 2025'!$P$10</f>
        <v/>
      </c>
      <c r="U309" s="84" t="str">
        <f>'Conti vinter 2025'!$O$10</f>
        <v/>
      </c>
      <c r="X309" s="38" t="str">
        <f>'Barum vinter piggfri 2025'!$L$4</f>
        <v/>
      </c>
      <c r="Y309" s="39" t="str">
        <f>'Barum vinter piggfri 2025'!$L$5</f>
        <v/>
      </c>
      <c r="Z309" s="5" t="s">
        <v>764</v>
      </c>
    </row>
    <row r="310" spans="1:26" ht="15.5" x14ac:dyDescent="0.35">
      <c r="A310" s="5" t="s">
        <v>757</v>
      </c>
      <c r="B310" s="5" t="s">
        <v>758</v>
      </c>
      <c r="C310" s="5" t="s">
        <v>759</v>
      </c>
      <c r="D310" s="5" t="s">
        <v>760</v>
      </c>
      <c r="E310" s="5">
        <f t="shared" si="18"/>
        <v>0</v>
      </c>
      <c r="F310" s="8" t="s">
        <v>615</v>
      </c>
      <c r="H310" s="35">
        <f>VLOOKUP(F310,'Barum vinter piggfri 2025'!$D$13:$E$67,2,FALSE)</f>
        <v>0</v>
      </c>
      <c r="I310" s="68">
        <f>'Conti vinter 2025'!$P$7</f>
        <v>45882</v>
      </c>
      <c r="J310" s="5">
        <f t="shared" ref="J310:K310" si="33">J309</f>
        <v>0</v>
      </c>
      <c r="K310" s="6">
        <f t="shared" ca="1" si="33"/>
        <v>45782</v>
      </c>
      <c r="M310" s="5">
        <f>'Conti vinter 2025'!$M$7</f>
        <v>0</v>
      </c>
      <c r="N310" s="5" t="s">
        <v>761</v>
      </c>
      <c r="O310" s="5" t="s">
        <v>762</v>
      </c>
      <c r="R310" s="5">
        <v>35</v>
      </c>
      <c r="T310" s="7" t="str">
        <f>'Conti vinter 2025'!$P$10</f>
        <v/>
      </c>
      <c r="U310" s="84" t="str">
        <f>'Conti vinter 2025'!$O$10</f>
        <v/>
      </c>
      <c r="X310" s="38" t="str">
        <f>'Barum vinter piggfri 2025'!$L$4</f>
        <v/>
      </c>
      <c r="Y310" s="39" t="str">
        <f>'Barum vinter piggfri 2025'!$L$5</f>
        <v/>
      </c>
      <c r="Z310" s="5" t="s">
        <v>764</v>
      </c>
    </row>
    <row r="311" spans="1:26" ht="15.5" x14ac:dyDescent="0.35">
      <c r="A311" s="5" t="s">
        <v>757</v>
      </c>
      <c r="B311" s="5" t="s">
        <v>758</v>
      </c>
      <c r="C311" s="5" t="s">
        <v>759</v>
      </c>
      <c r="D311" s="5" t="s">
        <v>760</v>
      </c>
      <c r="E311" s="5">
        <f t="shared" si="18"/>
        <v>0</v>
      </c>
      <c r="F311" s="8" t="s">
        <v>616</v>
      </c>
      <c r="H311" s="35">
        <f>VLOOKUP(F311,'Barum vinter piggfri 2025'!$D$13:$E$67,2,FALSE)</f>
        <v>0</v>
      </c>
      <c r="I311" s="68">
        <f>'Conti vinter 2025'!$P$7</f>
        <v>45882</v>
      </c>
      <c r="J311" s="5">
        <f t="shared" ref="J311:K311" si="34">J310</f>
        <v>0</v>
      </c>
      <c r="K311" s="6">
        <f t="shared" ca="1" si="34"/>
        <v>45782</v>
      </c>
      <c r="M311" s="5">
        <f>'Conti vinter 2025'!$M$7</f>
        <v>0</v>
      </c>
      <c r="N311" s="5" t="s">
        <v>761</v>
      </c>
      <c r="O311" s="5" t="s">
        <v>762</v>
      </c>
      <c r="R311" s="5">
        <v>35</v>
      </c>
      <c r="T311" s="7" t="str">
        <f>'Conti vinter 2025'!$P$10</f>
        <v/>
      </c>
      <c r="U311" s="84" t="str">
        <f>'Conti vinter 2025'!$O$10</f>
        <v/>
      </c>
      <c r="X311" s="38" t="str">
        <f>'Barum vinter piggfri 2025'!$L$4</f>
        <v/>
      </c>
      <c r="Y311" s="39" t="str">
        <f>'Barum vinter piggfri 2025'!$L$5</f>
        <v/>
      </c>
      <c r="Z311" s="5" t="s">
        <v>764</v>
      </c>
    </row>
    <row r="312" spans="1:26" ht="15.5" x14ac:dyDescent="0.35">
      <c r="A312" s="5" t="s">
        <v>757</v>
      </c>
      <c r="B312" s="5" t="s">
        <v>758</v>
      </c>
      <c r="C312" s="5" t="s">
        <v>759</v>
      </c>
      <c r="D312" s="5" t="s">
        <v>760</v>
      </c>
      <c r="E312" s="5">
        <f t="shared" si="18"/>
        <v>0</v>
      </c>
      <c r="F312" s="8" t="s">
        <v>617</v>
      </c>
      <c r="H312" s="35">
        <f>VLOOKUP(F312,'Barum vinter piggfri 2025'!$D$13:$E$67,2,FALSE)</f>
        <v>0</v>
      </c>
      <c r="I312" s="68">
        <f>'Conti vinter 2025'!$P$7</f>
        <v>45882</v>
      </c>
      <c r="J312" s="5">
        <f t="shared" ref="J312:K312" si="35">J311</f>
        <v>0</v>
      </c>
      <c r="K312" s="6">
        <f t="shared" ca="1" si="35"/>
        <v>45782</v>
      </c>
      <c r="M312" s="5">
        <f>'Conti vinter 2025'!$M$7</f>
        <v>0</v>
      </c>
      <c r="N312" s="5" t="s">
        <v>761</v>
      </c>
      <c r="O312" s="5" t="s">
        <v>762</v>
      </c>
      <c r="R312" s="5">
        <v>35</v>
      </c>
      <c r="T312" s="7" t="str">
        <f>'Conti vinter 2025'!$P$10</f>
        <v/>
      </c>
      <c r="U312" s="84" t="str">
        <f>'Conti vinter 2025'!$O$10</f>
        <v/>
      </c>
      <c r="X312" s="38" t="str">
        <f>'Barum vinter piggfri 2025'!$L$4</f>
        <v/>
      </c>
      <c r="Y312" s="39" t="str">
        <f>'Barum vinter piggfri 2025'!$L$5</f>
        <v/>
      </c>
      <c r="Z312" s="5" t="s">
        <v>764</v>
      </c>
    </row>
    <row r="313" spans="1:26" ht="15.5" x14ac:dyDescent="0.35">
      <c r="A313" s="5" t="s">
        <v>757</v>
      </c>
      <c r="B313" s="5" t="s">
        <v>758</v>
      </c>
      <c r="C313" s="5" t="s">
        <v>759</v>
      </c>
      <c r="D313" s="5" t="s">
        <v>760</v>
      </c>
      <c r="E313" s="5">
        <f t="shared" si="18"/>
        <v>0</v>
      </c>
      <c r="F313" s="8" t="s">
        <v>618</v>
      </c>
      <c r="H313" s="35">
        <f>VLOOKUP(F313,'Barum vinter piggfri 2025'!$D$13:$E$67,2,FALSE)</f>
        <v>0</v>
      </c>
      <c r="I313" s="68">
        <f>'Conti vinter 2025'!$P$7</f>
        <v>45882</v>
      </c>
      <c r="J313" s="5">
        <f t="shared" ref="J313:K313" si="36">J312</f>
        <v>0</v>
      </c>
      <c r="K313" s="6">
        <f t="shared" ca="1" si="36"/>
        <v>45782</v>
      </c>
      <c r="M313" s="5">
        <f>'Conti vinter 2025'!$M$7</f>
        <v>0</v>
      </c>
      <c r="N313" s="5" t="s">
        <v>761</v>
      </c>
      <c r="O313" s="5" t="s">
        <v>762</v>
      </c>
      <c r="R313" s="5">
        <v>35</v>
      </c>
      <c r="T313" s="7" t="str">
        <f>'Conti vinter 2025'!$P$10</f>
        <v/>
      </c>
      <c r="U313" s="84" t="str">
        <f>'Conti vinter 2025'!$O$10</f>
        <v/>
      </c>
      <c r="X313" s="38" t="str">
        <f>'Barum vinter piggfri 2025'!$L$4</f>
        <v/>
      </c>
      <c r="Y313" s="39" t="str">
        <f>'Barum vinter piggfri 2025'!$L$5</f>
        <v/>
      </c>
      <c r="Z313" s="5" t="s">
        <v>764</v>
      </c>
    </row>
    <row r="314" spans="1:26" ht="15.5" x14ac:dyDescent="0.35">
      <c r="A314" s="5" t="s">
        <v>757</v>
      </c>
      <c r="B314" s="5" t="s">
        <v>758</v>
      </c>
      <c r="C314" s="5" t="s">
        <v>759</v>
      </c>
      <c r="D314" s="5" t="s">
        <v>760</v>
      </c>
      <c r="E314" s="5">
        <f t="shared" si="18"/>
        <v>0</v>
      </c>
      <c r="F314" s="8" t="s">
        <v>619</v>
      </c>
      <c r="H314" s="35">
        <f>VLOOKUP(F314,'Barum vinter piggfri 2025'!$D$13:$E$67,2,FALSE)</f>
        <v>0</v>
      </c>
      <c r="I314" s="68">
        <f>'Conti vinter 2025'!$P$7</f>
        <v>45882</v>
      </c>
      <c r="J314" s="5">
        <f t="shared" ref="J314:K314" si="37">J313</f>
        <v>0</v>
      </c>
      <c r="K314" s="6">
        <f t="shared" ca="1" si="37"/>
        <v>45782</v>
      </c>
      <c r="M314" s="5">
        <f>'Conti vinter 2025'!$M$7</f>
        <v>0</v>
      </c>
      <c r="N314" s="5" t="s">
        <v>761</v>
      </c>
      <c r="O314" s="5" t="s">
        <v>762</v>
      </c>
      <c r="R314" s="5">
        <v>35</v>
      </c>
      <c r="T314" s="7" t="str">
        <f>'Conti vinter 2025'!$P$10</f>
        <v/>
      </c>
      <c r="U314" s="84" t="str">
        <f>'Conti vinter 2025'!$O$10</f>
        <v/>
      </c>
      <c r="X314" s="38" t="str">
        <f>'Barum vinter piggfri 2025'!$L$4</f>
        <v/>
      </c>
      <c r="Y314" s="39" t="str">
        <f>'Barum vinter piggfri 2025'!$L$5</f>
        <v/>
      </c>
      <c r="Z314" s="5" t="s">
        <v>764</v>
      </c>
    </row>
    <row r="315" spans="1:26" ht="15.5" x14ac:dyDescent="0.35">
      <c r="A315" s="5" t="s">
        <v>757</v>
      </c>
      <c r="B315" s="5" t="s">
        <v>758</v>
      </c>
      <c r="C315" s="5" t="s">
        <v>759</v>
      </c>
      <c r="D315" s="5" t="s">
        <v>760</v>
      </c>
      <c r="E315" s="5">
        <f t="shared" si="18"/>
        <v>0</v>
      </c>
      <c r="F315" s="8" t="s">
        <v>620</v>
      </c>
      <c r="H315" s="35">
        <f>VLOOKUP(F315,'Barum vinter piggfri 2025'!$D$13:$E$67,2,FALSE)</f>
        <v>0</v>
      </c>
      <c r="I315" s="68">
        <f>'Conti vinter 2025'!$P$7</f>
        <v>45882</v>
      </c>
      <c r="J315" s="5">
        <f t="shared" ref="J315:K315" si="38">J314</f>
        <v>0</v>
      </c>
      <c r="K315" s="6">
        <f t="shared" ca="1" si="38"/>
        <v>45782</v>
      </c>
      <c r="M315" s="5">
        <f>'Conti vinter 2025'!$M$7</f>
        <v>0</v>
      </c>
      <c r="N315" s="5" t="s">
        <v>761</v>
      </c>
      <c r="O315" s="5" t="s">
        <v>762</v>
      </c>
      <c r="R315" s="5">
        <v>35</v>
      </c>
      <c r="T315" s="7" t="str">
        <f>'Conti vinter 2025'!$P$10</f>
        <v/>
      </c>
      <c r="U315" s="84" t="str">
        <f>'Conti vinter 2025'!$O$10</f>
        <v/>
      </c>
      <c r="X315" s="38" t="str">
        <f>'Barum vinter piggfri 2025'!$L$4</f>
        <v/>
      </c>
      <c r="Y315" s="39" t="str">
        <f>'Barum vinter piggfri 2025'!$L$5</f>
        <v/>
      </c>
      <c r="Z315" s="5" t="s">
        <v>764</v>
      </c>
    </row>
    <row r="316" spans="1:26" ht="15.5" x14ac:dyDescent="0.35">
      <c r="A316" s="5" t="s">
        <v>757</v>
      </c>
      <c r="B316" s="5" t="s">
        <v>758</v>
      </c>
      <c r="C316" s="5" t="s">
        <v>759</v>
      </c>
      <c r="D316" s="5" t="s">
        <v>760</v>
      </c>
      <c r="E316" s="5">
        <f t="shared" si="18"/>
        <v>0</v>
      </c>
      <c r="F316" s="8" t="s">
        <v>621</v>
      </c>
      <c r="H316" s="35">
        <f>VLOOKUP(F316,'Barum vinter piggfri 2025'!$D$13:$E$67,2,FALSE)</f>
        <v>0</v>
      </c>
      <c r="I316" s="68">
        <f>'Conti vinter 2025'!$P$7</f>
        <v>45882</v>
      </c>
      <c r="J316" s="5">
        <f t="shared" ref="J316:K316" si="39">J315</f>
        <v>0</v>
      </c>
      <c r="K316" s="6">
        <f t="shared" ca="1" si="39"/>
        <v>45782</v>
      </c>
      <c r="M316" s="5">
        <f>'Conti vinter 2025'!$M$7</f>
        <v>0</v>
      </c>
      <c r="N316" s="5" t="s">
        <v>761</v>
      </c>
      <c r="O316" s="5" t="s">
        <v>762</v>
      </c>
      <c r="R316" s="5">
        <v>35</v>
      </c>
      <c r="T316" s="7" t="str">
        <f>'Conti vinter 2025'!$P$10</f>
        <v/>
      </c>
      <c r="U316" s="84" t="str">
        <f>'Conti vinter 2025'!$O$10</f>
        <v/>
      </c>
      <c r="X316" s="38" t="str">
        <f>'Barum vinter piggfri 2025'!$L$4</f>
        <v/>
      </c>
      <c r="Y316" s="39" t="str">
        <f>'Barum vinter piggfri 2025'!$L$5</f>
        <v/>
      </c>
      <c r="Z316" s="5" t="s">
        <v>764</v>
      </c>
    </row>
    <row r="317" spans="1:26" ht="15.5" x14ac:dyDescent="0.35">
      <c r="A317" s="5" t="s">
        <v>757</v>
      </c>
      <c r="B317" s="5" t="s">
        <v>758</v>
      </c>
      <c r="C317" s="5" t="s">
        <v>759</v>
      </c>
      <c r="D317" s="5" t="s">
        <v>760</v>
      </c>
      <c r="E317" s="5">
        <f t="shared" si="18"/>
        <v>0</v>
      </c>
      <c r="F317" s="8" t="s">
        <v>622</v>
      </c>
      <c r="H317" s="35">
        <f>VLOOKUP(F317,'Barum vinter piggfri 2025'!$D$13:$E$67,2,FALSE)</f>
        <v>0</v>
      </c>
      <c r="I317" s="68">
        <f>'Conti vinter 2025'!$P$7</f>
        <v>45882</v>
      </c>
      <c r="J317" s="5">
        <f t="shared" ref="J317:K317" si="40">J316</f>
        <v>0</v>
      </c>
      <c r="K317" s="6">
        <f t="shared" ca="1" si="40"/>
        <v>45782</v>
      </c>
      <c r="M317" s="5">
        <f>'Conti vinter 2025'!$M$7</f>
        <v>0</v>
      </c>
      <c r="N317" s="5" t="s">
        <v>761</v>
      </c>
      <c r="O317" s="5" t="s">
        <v>762</v>
      </c>
      <c r="R317" s="5">
        <v>35</v>
      </c>
      <c r="T317" s="7" t="str">
        <f>'Conti vinter 2025'!$P$10</f>
        <v/>
      </c>
      <c r="U317" s="84" t="str">
        <f>'Conti vinter 2025'!$O$10</f>
        <v/>
      </c>
      <c r="X317" s="38" t="str">
        <f>'Barum vinter piggfri 2025'!$L$4</f>
        <v/>
      </c>
      <c r="Y317" s="39" t="str">
        <f>'Barum vinter piggfri 2025'!$L$5</f>
        <v/>
      </c>
      <c r="Z317" s="5" t="s">
        <v>764</v>
      </c>
    </row>
    <row r="318" spans="1:26" ht="15.5" x14ac:dyDescent="0.35">
      <c r="A318" s="5" t="s">
        <v>757</v>
      </c>
      <c r="B318" s="5" t="s">
        <v>758</v>
      </c>
      <c r="C318" s="5" t="s">
        <v>759</v>
      </c>
      <c r="D318" s="5" t="s">
        <v>760</v>
      </c>
      <c r="E318" s="5">
        <f t="shared" si="18"/>
        <v>0</v>
      </c>
      <c r="F318" s="8" t="s">
        <v>623</v>
      </c>
      <c r="H318" s="35">
        <f>VLOOKUP(F318,'Barum vinter piggfri 2025'!$D$13:$E$67,2,FALSE)</f>
        <v>0</v>
      </c>
      <c r="I318" s="68">
        <f>'Conti vinter 2025'!$P$7</f>
        <v>45882</v>
      </c>
      <c r="J318" s="5">
        <f t="shared" ref="J318:K318" si="41">J317</f>
        <v>0</v>
      </c>
      <c r="K318" s="6">
        <f t="shared" ca="1" si="41"/>
        <v>45782</v>
      </c>
      <c r="M318" s="5">
        <f>'Conti vinter 2025'!$M$7</f>
        <v>0</v>
      </c>
      <c r="N318" s="5" t="s">
        <v>761</v>
      </c>
      <c r="O318" s="5" t="s">
        <v>762</v>
      </c>
      <c r="R318" s="5">
        <v>35</v>
      </c>
      <c r="T318" s="7" t="str">
        <f>'Conti vinter 2025'!$P$10</f>
        <v/>
      </c>
      <c r="U318" s="84" t="str">
        <f>'Conti vinter 2025'!$O$10</f>
        <v/>
      </c>
      <c r="X318" s="38" t="str">
        <f>'Barum vinter piggfri 2025'!$L$4</f>
        <v/>
      </c>
      <c r="Y318" s="39" t="str">
        <f>'Barum vinter piggfri 2025'!$L$5</f>
        <v/>
      </c>
      <c r="Z318" s="5" t="s">
        <v>764</v>
      </c>
    </row>
    <row r="319" spans="1:26" ht="15.5" x14ac:dyDescent="0.35">
      <c r="A319" s="5" t="s">
        <v>757</v>
      </c>
      <c r="B319" s="5" t="s">
        <v>758</v>
      </c>
      <c r="C319" s="5" t="s">
        <v>759</v>
      </c>
      <c r="D319" s="5" t="s">
        <v>760</v>
      </c>
      <c r="E319" s="5">
        <f t="shared" si="18"/>
        <v>0</v>
      </c>
      <c r="F319" s="8" t="s">
        <v>624</v>
      </c>
      <c r="H319" s="35">
        <f>VLOOKUP(F319,'Barum vinter piggfri 2025'!$D$13:$E$67,2,FALSE)</f>
        <v>0</v>
      </c>
      <c r="I319" s="68">
        <f>'Conti vinter 2025'!$P$7</f>
        <v>45882</v>
      </c>
      <c r="J319" s="5">
        <f t="shared" ref="J319:K319" si="42">J318</f>
        <v>0</v>
      </c>
      <c r="K319" s="6">
        <f t="shared" ca="1" si="42"/>
        <v>45782</v>
      </c>
      <c r="M319" s="5">
        <f>'Conti vinter 2025'!$M$7</f>
        <v>0</v>
      </c>
      <c r="N319" s="5" t="s">
        <v>761</v>
      </c>
      <c r="O319" s="5" t="s">
        <v>762</v>
      </c>
      <c r="R319" s="5">
        <v>35</v>
      </c>
      <c r="T319" s="7" t="str">
        <f>'Conti vinter 2025'!$P$10</f>
        <v/>
      </c>
      <c r="U319" s="84" t="str">
        <f>'Conti vinter 2025'!$O$10</f>
        <v/>
      </c>
      <c r="X319" s="38" t="str">
        <f>'Barum vinter piggfri 2025'!$L$4</f>
        <v/>
      </c>
      <c r="Y319" s="39" t="str">
        <f>'Barum vinter piggfri 2025'!$L$5</f>
        <v/>
      </c>
      <c r="Z319" s="5" t="s">
        <v>764</v>
      </c>
    </row>
    <row r="320" spans="1:26" ht="15.5" x14ac:dyDescent="0.35">
      <c r="A320" s="5" t="s">
        <v>757</v>
      </c>
      <c r="B320" s="5" t="s">
        <v>758</v>
      </c>
      <c r="C320" s="5" t="s">
        <v>759</v>
      </c>
      <c r="D320" s="5" t="s">
        <v>760</v>
      </c>
      <c r="E320" s="5">
        <f t="shared" si="18"/>
        <v>0</v>
      </c>
      <c r="F320" s="8" t="s">
        <v>625</v>
      </c>
      <c r="H320" s="35">
        <f>VLOOKUP(F320,'Barum vinter piggfri 2025'!$D$13:$E$67,2,FALSE)</f>
        <v>0</v>
      </c>
      <c r="I320" s="68">
        <f>'Conti vinter 2025'!$P$7</f>
        <v>45882</v>
      </c>
      <c r="J320" s="5">
        <f t="shared" ref="J320:K320" si="43">J319</f>
        <v>0</v>
      </c>
      <c r="K320" s="6">
        <f t="shared" ca="1" si="43"/>
        <v>45782</v>
      </c>
      <c r="M320" s="5">
        <f>'Conti vinter 2025'!$M$7</f>
        <v>0</v>
      </c>
      <c r="N320" s="5" t="s">
        <v>761</v>
      </c>
      <c r="O320" s="5" t="s">
        <v>762</v>
      </c>
      <c r="R320" s="5">
        <v>35</v>
      </c>
      <c r="T320" s="7" t="str">
        <f>'Conti vinter 2025'!$P$10</f>
        <v/>
      </c>
      <c r="U320" s="84" t="str">
        <f>'Conti vinter 2025'!$O$10</f>
        <v/>
      </c>
      <c r="X320" s="38" t="str">
        <f>'Barum vinter piggfri 2025'!$L$4</f>
        <v/>
      </c>
      <c r="Y320" s="39" t="str">
        <f>'Barum vinter piggfri 2025'!$L$5</f>
        <v/>
      </c>
      <c r="Z320" s="5" t="s">
        <v>764</v>
      </c>
    </row>
    <row r="321" spans="1:26" ht="15.5" x14ac:dyDescent="0.35">
      <c r="A321" s="5" t="s">
        <v>757</v>
      </c>
      <c r="B321" s="5" t="s">
        <v>758</v>
      </c>
      <c r="C321" s="5" t="s">
        <v>759</v>
      </c>
      <c r="D321" s="5" t="s">
        <v>760</v>
      </c>
      <c r="E321" s="5">
        <f t="shared" si="18"/>
        <v>0</v>
      </c>
      <c r="F321" s="8" t="s">
        <v>626</v>
      </c>
      <c r="H321" s="35">
        <f>VLOOKUP(F321,'Barum vinter piggfri 2025'!$D$13:$E$67,2,FALSE)</f>
        <v>0</v>
      </c>
      <c r="I321" s="68">
        <f>'Conti vinter 2025'!$P$7</f>
        <v>45882</v>
      </c>
      <c r="J321" s="5">
        <f t="shared" ref="J321:K321" si="44">J320</f>
        <v>0</v>
      </c>
      <c r="K321" s="6">
        <f t="shared" ca="1" si="44"/>
        <v>45782</v>
      </c>
      <c r="M321" s="5">
        <f>'Conti vinter 2025'!$M$7</f>
        <v>0</v>
      </c>
      <c r="N321" s="5" t="s">
        <v>761</v>
      </c>
      <c r="O321" s="5" t="s">
        <v>762</v>
      </c>
      <c r="R321" s="5">
        <v>35</v>
      </c>
      <c r="T321" s="7" t="str">
        <f>'Conti vinter 2025'!$P$10</f>
        <v/>
      </c>
      <c r="U321" s="84" t="str">
        <f>'Conti vinter 2025'!$O$10</f>
        <v/>
      </c>
      <c r="X321" s="38" t="str">
        <f>'Barum vinter piggfri 2025'!$L$4</f>
        <v/>
      </c>
      <c r="Y321" s="39" t="str">
        <f>'Barum vinter piggfri 2025'!$L$5</f>
        <v/>
      </c>
      <c r="Z321" s="5" t="s">
        <v>764</v>
      </c>
    </row>
    <row r="322" spans="1:26" ht="15.5" x14ac:dyDescent="0.35">
      <c r="A322" s="5" t="s">
        <v>757</v>
      </c>
      <c r="B322" s="5" t="s">
        <v>758</v>
      </c>
      <c r="C322" s="5" t="s">
        <v>759</v>
      </c>
      <c r="D322" s="5" t="s">
        <v>760</v>
      </c>
      <c r="E322" s="5">
        <f t="shared" si="18"/>
        <v>0</v>
      </c>
      <c r="F322" s="8" t="s">
        <v>627</v>
      </c>
      <c r="H322" s="35">
        <f>VLOOKUP(F322,'Barum vinter piggfri 2025'!$D$13:$E$67,2,FALSE)</f>
        <v>0</v>
      </c>
      <c r="I322" s="68">
        <f>'Conti vinter 2025'!$P$7</f>
        <v>45882</v>
      </c>
      <c r="J322" s="5">
        <f t="shared" ref="J322:K322" si="45">J321</f>
        <v>0</v>
      </c>
      <c r="K322" s="6">
        <f t="shared" ca="1" si="45"/>
        <v>45782</v>
      </c>
      <c r="M322" s="5">
        <f>'Conti vinter 2025'!$M$7</f>
        <v>0</v>
      </c>
      <c r="N322" s="5" t="s">
        <v>761</v>
      </c>
      <c r="O322" s="5" t="s">
        <v>762</v>
      </c>
      <c r="R322" s="5">
        <v>35</v>
      </c>
      <c r="T322" s="7" t="str">
        <f>'Conti vinter 2025'!$P$10</f>
        <v/>
      </c>
      <c r="U322" s="84" t="str">
        <f>'Conti vinter 2025'!$O$10</f>
        <v/>
      </c>
      <c r="X322" s="38" t="str">
        <f>'Barum vinter piggfri 2025'!$L$4</f>
        <v/>
      </c>
      <c r="Y322" s="39" t="str">
        <f>'Barum vinter piggfri 2025'!$L$5</f>
        <v/>
      </c>
      <c r="Z322" s="5" t="s">
        <v>764</v>
      </c>
    </row>
    <row r="323" spans="1:26" ht="15.5" x14ac:dyDescent="0.35">
      <c r="A323" s="5" t="s">
        <v>757</v>
      </c>
      <c r="B323" s="5" t="s">
        <v>758</v>
      </c>
      <c r="C323" s="5" t="s">
        <v>759</v>
      </c>
      <c r="D323" s="5" t="s">
        <v>760</v>
      </c>
      <c r="E323" s="5">
        <f t="shared" si="18"/>
        <v>0</v>
      </c>
      <c r="F323" s="8" t="s">
        <v>628</v>
      </c>
      <c r="H323" s="35">
        <f>VLOOKUP(F323,'Barum vinter piggfri 2025'!$D$13:$E$67,2,FALSE)</f>
        <v>0</v>
      </c>
      <c r="I323" s="68">
        <f>'Conti vinter 2025'!$P$7</f>
        <v>45882</v>
      </c>
      <c r="J323" s="5">
        <f t="shared" ref="J323:K323" si="46">J322</f>
        <v>0</v>
      </c>
      <c r="K323" s="6">
        <f t="shared" ca="1" si="46"/>
        <v>45782</v>
      </c>
      <c r="M323" s="5">
        <f>'Conti vinter 2025'!$M$7</f>
        <v>0</v>
      </c>
      <c r="N323" s="5" t="s">
        <v>761</v>
      </c>
      <c r="O323" s="5" t="s">
        <v>762</v>
      </c>
      <c r="R323" s="5">
        <v>35</v>
      </c>
      <c r="T323" s="7" t="str">
        <f>'Conti vinter 2025'!$P$10</f>
        <v/>
      </c>
      <c r="U323" s="84" t="str">
        <f>'Conti vinter 2025'!$O$10</f>
        <v/>
      </c>
      <c r="X323" s="38" t="str">
        <f>'Barum vinter piggfri 2025'!$L$4</f>
        <v/>
      </c>
      <c r="Y323" s="39" t="str">
        <f>'Barum vinter piggfri 2025'!$L$5</f>
        <v/>
      </c>
      <c r="Z323" s="5" t="s">
        <v>764</v>
      </c>
    </row>
    <row r="324" spans="1:26" ht="15.5" x14ac:dyDescent="0.35">
      <c r="A324" s="5" t="s">
        <v>757</v>
      </c>
      <c r="B324" s="5" t="s">
        <v>758</v>
      </c>
      <c r="C324" s="5" t="s">
        <v>759</v>
      </c>
      <c r="D324" s="5" t="s">
        <v>760</v>
      </c>
      <c r="E324" s="5">
        <f t="shared" ref="E324:E387" si="47">E323</f>
        <v>0</v>
      </c>
      <c r="F324" s="8" t="s">
        <v>629</v>
      </c>
      <c r="H324" s="35">
        <f>VLOOKUP(F324,'Barum vinter piggfri 2025'!$D$13:$E$67,2,FALSE)</f>
        <v>0</v>
      </c>
      <c r="I324" s="68">
        <f>'Conti vinter 2025'!$P$7</f>
        <v>45882</v>
      </c>
      <c r="J324" s="5">
        <f t="shared" ref="J324:K324" si="48">J323</f>
        <v>0</v>
      </c>
      <c r="K324" s="6">
        <f t="shared" ca="1" si="48"/>
        <v>45782</v>
      </c>
      <c r="M324" s="5">
        <f>'Conti vinter 2025'!$M$7</f>
        <v>0</v>
      </c>
      <c r="N324" s="5" t="s">
        <v>761</v>
      </c>
      <c r="O324" s="5" t="s">
        <v>762</v>
      </c>
      <c r="R324" s="5">
        <v>35</v>
      </c>
      <c r="T324" s="7" t="str">
        <f>'Conti vinter 2025'!$P$10</f>
        <v/>
      </c>
      <c r="U324" s="84" t="str">
        <f>'Conti vinter 2025'!$O$10</f>
        <v/>
      </c>
      <c r="X324" s="38" t="str">
        <f>'Barum vinter piggfri 2025'!$L$4</f>
        <v/>
      </c>
      <c r="Y324" s="39" t="str">
        <f>'Barum vinter piggfri 2025'!$L$5</f>
        <v/>
      </c>
      <c r="Z324" s="5" t="s">
        <v>764</v>
      </c>
    </row>
    <row r="325" spans="1:26" ht="15.5" x14ac:dyDescent="0.35">
      <c r="A325" s="5" t="s">
        <v>757</v>
      </c>
      <c r="B325" s="5" t="s">
        <v>758</v>
      </c>
      <c r="C325" s="5" t="s">
        <v>759</v>
      </c>
      <c r="D325" s="5" t="s">
        <v>760</v>
      </c>
      <c r="E325" s="5">
        <f t="shared" si="47"/>
        <v>0</v>
      </c>
      <c r="F325" s="8" t="s">
        <v>630</v>
      </c>
      <c r="H325" s="35">
        <f>VLOOKUP(F325,'Barum vinter piggfri 2025'!$D$13:$E$67,2,FALSE)</f>
        <v>0</v>
      </c>
      <c r="I325" s="68">
        <f>'Conti vinter 2025'!$P$7</f>
        <v>45882</v>
      </c>
      <c r="J325" s="5">
        <f t="shared" ref="J325:K325" si="49">J324</f>
        <v>0</v>
      </c>
      <c r="K325" s="6">
        <f t="shared" ca="1" si="49"/>
        <v>45782</v>
      </c>
      <c r="M325" s="5">
        <f>'Conti vinter 2025'!$M$7</f>
        <v>0</v>
      </c>
      <c r="N325" s="5" t="s">
        <v>761</v>
      </c>
      <c r="O325" s="5" t="s">
        <v>762</v>
      </c>
      <c r="R325" s="5">
        <v>35</v>
      </c>
      <c r="T325" s="7" t="str">
        <f>'Conti vinter 2025'!$P$10</f>
        <v/>
      </c>
      <c r="U325" s="84" t="str">
        <f>'Conti vinter 2025'!$O$10</f>
        <v/>
      </c>
      <c r="X325" s="38" t="str">
        <f>'Barum vinter piggfri 2025'!$L$4</f>
        <v/>
      </c>
      <c r="Y325" s="39" t="str">
        <f>'Barum vinter piggfri 2025'!$L$5</f>
        <v/>
      </c>
      <c r="Z325" s="5" t="s">
        <v>764</v>
      </c>
    </row>
    <row r="326" spans="1:26" ht="15.5" x14ac:dyDescent="0.35">
      <c r="A326" s="5" t="s">
        <v>757</v>
      </c>
      <c r="B326" s="5" t="s">
        <v>758</v>
      </c>
      <c r="C326" s="5" t="s">
        <v>759</v>
      </c>
      <c r="D326" s="5" t="s">
        <v>760</v>
      </c>
      <c r="E326" s="5">
        <f t="shared" si="47"/>
        <v>0</v>
      </c>
      <c r="F326" s="8" t="s">
        <v>631</v>
      </c>
      <c r="H326" s="35">
        <f>VLOOKUP(F326,'Barum vinter piggfri 2025'!$D$13:$E$67,2,FALSE)</f>
        <v>0</v>
      </c>
      <c r="I326" s="68">
        <f>'Conti vinter 2025'!$P$7</f>
        <v>45882</v>
      </c>
      <c r="J326" s="5">
        <f t="shared" ref="J326:K326" si="50">J325</f>
        <v>0</v>
      </c>
      <c r="K326" s="6">
        <f t="shared" ca="1" si="50"/>
        <v>45782</v>
      </c>
      <c r="M326" s="5">
        <f>'Conti vinter 2025'!$M$7</f>
        <v>0</v>
      </c>
      <c r="N326" s="5" t="s">
        <v>761</v>
      </c>
      <c r="O326" s="5" t="s">
        <v>762</v>
      </c>
      <c r="R326" s="5">
        <v>35</v>
      </c>
      <c r="T326" s="7" t="str">
        <f>'Conti vinter 2025'!$P$10</f>
        <v/>
      </c>
      <c r="U326" s="84" t="str">
        <f>'Conti vinter 2025'!$O$10</f>
        <v/>
      </c>
      <c r="X326" s="38" t="str">
        <f>'Barum vinter piggfri 2025'!$L$4</f>
        <v/>
      </c>
      <c r="Y326" s="39" t="str">
        <f>'Barum vinter piggfri 2025'!$L$5</f>
        <v/>
      </c>
      <c r="Z326" s="5" t="s">
        <v>764</v>
      </c>
    </row>
    <row r="327" spans="1:26" ht="15.5" x14ac:dyDescent="0.35">
      <c r="A327" s="5" t="s">
        <v>757</v>
      </c>
      <c r="B327" s="5" t="s">
        <v>758</v>
      </c>
      <c r="C327" s="5" t="s">
        <v>759</v>
      </c>
      <c r="D327" s="5" t="s">
        <v>760</v>
      </c>
      <c r="E327" s="5">
        <f t="shared" si="47"/>
        <v>0</v>
      </c>
      <c r="F327" s="8" t="s">
        <v>632</v>
      </c>
      <c r="H327" s="35">
        <f>VLOOKUP(F327,'Barum vinter piggfri 2025'!$D$13:$E$67,2,FALSE)</f>
        <v>0</v>
      </c>
      <c r="I327" s="68">
        <f>'Conti vinter 2025'!$P$7</f>
        <v>45882</v>
      </c>
      <c r="J327" s="5">
        <f t="shared" ref="J327:K327" si="51">J326</f>
        <v>0</v>
      </c>
      <c r="K327" s="6">
        <f t="shared" ca="1" si="51"/>
        <v>45782</v>
      </c>
      <c r="M327" s="5">
        <f>'Conti vinter 2025'!$M$7</f>
        <v>0</v>
      </c>
      <c r="N327" s="5" t="s">
        <v>761</v>
      </c>
      <c r="O327" s="5" t="s">
        <v>762</v>
      </c>
      <c r="R327" s="5">
        <v>35</v>
      </c>
      <c r="T327" s="7" t="str">
        <f>'Conti vinter 2025'!$P$10</f>
        <v/>
      </c>
      <c r="U327" s="84" t="str">
        <f>'Conti vinter 2025'!$O$10</f>
        <v/>
      </c>
      <c r="X327" s="38" t="str">
        <f>'Barum vinter piggfri 2025'!$L$4</f>
        <v/>
      </c>
      <c r="Y327" s="39" t="str">
        <f>'Barum vinter piggfri 2025'!$L$5</f>
        <v/>
      </c>
      <c r="Z327" s="5" t="s">
        <v>764</v>
      </c>
    </row>
    <row r="328" spans="1:26" ht="15.5" x14ac:dyDescent="0.35">
      <c r="A328" s="5" t="s">
        <v>757</v>
      </c>
      <c r="B328" s="5" t="s">
        <v>758</v>
      </c>
      <c r="C328" s="5" t="s">
        <v>759</v>
      </c>
      <c r="D328" s="5" t="s">
        <v>760</v>
      </c>
      <c r="E328" s="5">
        <f t="shared" si="47"/>
        <v>0</v>
      </c>
      <c r="F328" s="8" t="s">
        <v>633</v>
      </c>
      <c r="H328" s="35">
        <f>VLOOKUP(F328,'Barum vinter piggfri 2025'!$D$13:$E$67,2,FALSE)</f>
        <v>0</v>
      </c>
      <c r="I328" s="68">
        <f>'Conti vinter 2025'!$P$7</f>
        <v>45882</v>
      </c>
      <c r="J328" s="5">
        <f t="shared" ref="J328:K328" si="52">J327</f>
        <v>0</v>
      </c>
      <c r="K328" s="6">
        <f t="shared" ca="1" si="52"/>
        <v>45782</v>
      </c>
      <c r="M328" s="5">
        <f>'Conti vinter 2025'!$M$7</f>
        <v>0</v>
      </c>
      <c r="N328" s="5" t="s">
        <v>761</v>
      </c>
      <c r="O328" s="5" t="s">
        <v>762</v>
      </c>
      <c r="R328" s="5">
        <v>35</v>
      </c>
      <c r="T328" s="7" t="str">
        <f>'Conti vinter 2025'!$P$10</f>
        <v/>
      </c>
      <c r="U328" s="84" t="str">
        <f>'Conti vinter 2025'!$O$10</f>
        <v/>
      </c>
      <c r="X328" s="38" t="str">
        <f>'Barum vinter piggfri 2025'!$L$4</f>
        <v/>
      </c>
      <c r="Y328" s="39" t="str">
        <f>'Barum vinter piggfri 2025'!$L$5</f>
        <v/>
      </c>
      <c r="Z328" s="5" t="s">
        <v>764</v>
      </c>
    </row>
    <row r="329" spans="1:26" ht="15.5" x14ac:dyDescent="0.35">
      <c r="A329" s="5" t="s">
        <v>757</v>
      </c>
      <c r="B329" s="5" t="s">
        <v>758</v>
      </c>
      <c r="C329" s="5" t="s">
        <v>759</v>
      </c>
      <c r="D329" s="5" t="s">
        <v>760</v>
      </c>
      <c r="E329" s="5">
        <f t="shared" si="47"/>
        <v>0</v>
      </c>
      <c r="F329" s="8" t="s">
        <v>634</v>
      </c>
      <c r="H329" s="35">
        <f>VLOOKUP(F329,'Barum vinter piggfri 2025'!$D$13:$E$67,2,FALSE)</f>
        <v>0</v>
      </c>
      <c r="I329" s="68">
        <f>'Conti vinter 2025'!$P$7</f>
        <v>45882</v>
      </c>
      <c r="J329" s="5">
        <f t="shared" ref="J329:K329" si="53">J328</f>
        <v>0</v>
      </c>
      <c r="K329" s="6">
        <f t="shared" ca="1" si="53"/>
        <v>45782</v>
      </c>
      <c r="M329" s="5">
        <f>'Conti vinter 2025'!$M$7</f>
        <v>0</v>
      </c>
      <c r="N329" s="5" t="s">
        <v>761</v>
      </c>
      <c r="O329" s="5" t="s">
        <v>762</v>
      </c>
      <c r="R329" s="5">
        <v>35</v>
      </c>
      <c r="T329" s="7" t="str">
        <f>'Conti vinter 2025'!$P$10</f>
        <v/>
      </c>
      <c r="U329" s="84" t="str">
        <f>'Conti vinter 2025'!$O$10</f>
        <v/>
      </c>
      <c r="X329" s="38" t="str">
        <f>'Barum vinter piggfri 2025'!$L$4</f>
        <v/>
      </c>
      <c r="Y329" s="39" t="str">
        <f>'Barum vinter piggfri 2025'!$L$5</f>
        <v/>
      </c>
      <c r="Z329" s="5" t="s">
        <v>764</v>
      </c>
    </row>
    <row r="330" spans="1:26" ht="15.5" x14ac:dyDescent="0.35">
      <c r="A330" s="5" t="s">
        <v>757</v>
      </c>
      <c r="B330" s="5" t="s">
        <v>758</v>
      </c>
      <c r="C330" s="5" t="s">
        <v>759</v>
      </c>
      <c r="D330" s="5" t="s">
        <v>760</v>
      </c>
      <c r="E330" s="5">
        <f t="shared" si="47"/>
        <v>0</v>
      </c>
      <c r="F330" s="8" t="s">
        <v>635</v>
      </c>
      <c r="H330" s="35">
        <f>VLOOKUP(F330,'Barum vinter piggfri 2025'!$D$13:$E$67,2,FALSE)</f>
        <v>0</v>
      </c>
      <c r="I330" s="68">
        <f>'Conti vinter 2025'!$P$7</f>
        <v>45882</v>
      </c>
      <c r="J330" s="5">
        <f t="shared" ref="J330:K330" si="54">J329</f>
        <v>0</v>
      </c>
      <c r="K330" s="6">
        <f t="shared" ca="1" si="54"/>
        <v>45782</v>
      </c>
      <c r="M330" s="5">
        <f>'Conti vinter 2025'!$M$7</f>
        <v>0</v>
      </c>
      <c r="N330" s="5" t="s">
        <v>761</v>
      </c>
      <c r="O330" s="5" t="s">
        <v>762</v>
      </c>
      <c r="R330" s="5">
        <v>35</v>
      </c>
      <c r="T330" s="7" t="str">
        <f>'Conti vinter 2025'!$P$10</f>
        <v/>
      </c>
      <c r="U330" s="84" t="str">
        <f>'Conti vinter 2025'!$O$10</f>
        <v/>
      </c>
      <c r="X330" s="38" t="str">
        <f>'Barum vinter piggfri 2025'!$L$4</f>
        <v/>
      </c>
      <c r="Y330" s="39" t="str">
        <f>'Barum vinter piggfri 2025'!$L$5</f>
        <v/>
      </c>
      <c r="Z330" s="5" t="s">
        <v>764</v>
      </c>
    </row>
    <row r="331" spans="1:26" ht="15.5" x14ac:dyDescent="0.35">
      <c r="A331" s="5" t="s">
        <v>757</v>
      </c>
      <c r="B331" s="5" t="s">
        <v>758</v>
      </c>
      <c r="C331" s="5" t="s">
        <v>759</v>
      </c>
      <c r="D331" s="5" t="s">
        <v>760</v>
      </c>
      <c r="E331" s="5">
        <f t="shared" si="47"/>
        <v>0</v>
      </c>
      <c r="F331" s="8" t="s">
        <v>636</v>
      </c>
      <c r="H331" s="35">
        <f>VLOOKUP(F331,'Barum vinter piggfri 2025'!$D$13:$E$67,2,FALSE)</f>
        <v>0</v>
      </c>
      <c r="I331" s="68">
        <f>'Conti vinter 2025'!$P$7</f>
        <v>45882</v>
      </c>
      <c r="J331" s="5">
        <f t="shared" ref="J331:K331" si="55">J330</f>
        <v>0</v>
      </c>
      <c r="K331" s="6">
        <f t="shared" ca="1" si="55"/>
        <v>45782</v>
      </c>
      <c r="M331" s="5">
        <f>'Conti vinter 2025'!$M$7</f>
        <v>0</v>
      </c>
      <c r="N331" s="5" t="s">
        <v>761</v>
      </c>
      <c r="O331" s="5" t="s">
        <v>762</v>
      </c>
      <c r="R331" s="5">
        <v>35</v>
      </c>
      <c r="T331" s="7" t="str">
        <f>'Conti vinter 2025'!$P$10</f>
        <v/>
      </c>
      <c r="U331" s="84" t="str">
        <f>'Conti vinter 2025'!$O$10</f>
        <v/>
      </c>
      <c r="X331" s="38" t="str">
        <f>'Barum vinter piggfri 2025'!$L$4</f>
        <v/>
      </c>
      <c r="Y331" s="39" t="str">
        <f>'Barum vinter piggfri 2025'!$L$5</f>
        <v/>
      </c>
      <c r="Z331" s="5" t="s">
        <v>764</v>
      </c>
    </row>
    <row r="332" spans="1:26" ht="15.5" x14ac:dyDescent="0.35">
      <c r="A332" s="5" t="s">
        <v>757</v>
      </c>
      <c r="B332" s="5" t="s">
        <v>758</v>
      </c>
      <c r="C332" s="5" t="s">
        <v>759</v>
      </c>
      <c r="D332" s="5" t="s">
        <v>760</v>
      </c>
      <c r="E332" s="5">
        <f t="shared" si="47"/>
        <v>0</v>
      </c>
      <c r="F332" s="8" t="s">
        <v>637</v>
      </c>
      <c r="H332" s="35">
        <f>VLOOKUP(F332,'Barum vinter piggfri 2025'!$D$13:$E$67,2,FALSE)</f>
        <v>0</v>
      </c>
      <c r="I332" s="68">
        <f>'Conti vinter 2025'!$P$7</f>
        <v>45882</v>
      </c>
      <c r="J332" s="5">
        <f t="shared" ref="J332:K332" si="56">J331</f>
        <v>0</v>
      </c>
      <c r="K332" s="6">
        <f t="shared" ca="1" si="56"/>
        <v>45782</v>
      </c>
      <c r="M332" s="5">
        <f>'Conti vinter 2025'!$M$7</f>
        <v>0</v>
      </c>
      <c r="N332" s="5" t="s">
        <v>761</v>
      </c>
      <c r="O332" s="5" t="s">
        <v>762</v>
      </c>
      <c r="R332" s="5">
        <v>35</v>
      </c>
      <c r="T332" s="7" t="str">
        <f>'Conti vinter 2025'!$P$10</f>
        <v/>
      </c>
      <c r="U332" s="84" t="str">
        <f>'Conti vinter 2025'!$O$10</f>
        <v/>
      </c>
      <c r="X332" s="38" t="str">
        <f>'Barum vinter piggfri 2025'!$L$4</f>
        <v/>
      </c>
      <c r="Y332" s="39" t="str">
        <f>'Barum vinter piggfri 2025'!$L$5</f>
        <v/>
      </c>
      <c r="Z332" s="5" t="s">
        <v>764</v>
      </c>
    </row>
    <row r="333" spans="1:26" ht="15.5" x14ac:dyDescent="0.35">
      <c r="A333" s="5" t="s">
        <v>757</v>
      </c>
      <c r="B333" s="5" t="s">
        <v>758</v>
      </c>
      <c r="C333" s="5" t="s">
        <v>759</v>
      </c>
      <c r="D333" s="5" t="s">
        <v>760</v>
      </c>
      <c r="E333" s="5">
        <f t="shared" si="47"/>
        <v>0</v>
      </c>
      <c r="F333" s="8" t="s">
        <v>638</v>
      </c>
      <c r="H333" s="35">
        <f>VLOOKUP(F333,'Barum vinter piggfri 2025'!$D$13:$E$67,2,FALSE)</f>
        <v>0</v>
      </c>
      <c r="I333" s="68">
        <f>'Conti vinter 2025'!$P$7</f>
        <v>45882</v>
      </c>
      <c r="J333" s="5">
        <f t="shared" ref="J333:K333" si="57">J332</f>
        <v>0</v>
      </c>
      <c r="K333" s="6">
        <f t="shared" ca="1" si="57"/>
        <v>45782</v>
      </c>
      <c r="M333" s="5">
        <f>'Conti vinter 2025'!$M$7</f>
        <v>0</v>
      </c>
      <c r="N333" s="5" t="s">
        <v>761</v>
      </c>
      <c r="O333" s="5" t="s">
        <v>762</v>
      </c>
      <c r="R333" s="5">
        <v>35</v>
      </c>
      <c r="T333" s="7" t="str">
        <f>'Conti vinter 2025'!$P$10</f>
        <v/>
      </c>
      <c r="U333" s="84" t="str">
        <f>'Conti vinter 2025'!$O$10</f>
        <v/>
      </c>
      <c r="X333" s="38" t="str">
        <f>'Barum vinter piggfri 2025'!$L$4</f>
        <v/>
      </c>
      <c r="Y333" s="39" t="str">
        <f>'Barum vinter piggfri 2025'!$L$5</f>
        <v/>
      </c>
      <c r="Z333" s="5" t="s">
        <v>764</v>
      </c>
    </row>
    <row r="334" spans="1:26" ht="15.5" x14ac:dyDescent="0.35">
      <c r="A334" s="5" t="s">
        <v>757</v>
      </c>
      <c r="B334" s="5" t="s">
        <v>758</v>
      </c>
      <c r="C334" s="5" t="s">
        <v>759</v>
      </c>
      <c r="D334" s="5" t="s">
        <v>760</v>
      </c>
      <c r="E334" s="5">
        <f t="shared" si="47"/>
        <v>0</v>
      </c>
      <c r="F334" s="8" t="s">
        <v>639</v>
      </c>
      <c r="H334" s="35">
        <f>VLOOKUP(F334,'Barum vinter piggfri 2025'!$D$13:$E$67,2,FALSE)</f>
        <v>0</v>
      </c>
      <c r="I334" s="68">
        <f>'Conti vinter 2025'!$P$7</f>
        <v>45882</v>
      </c>
      <c r="J334" s="5">
        <f t="shared" ref="J334:K334" si="58">J333</f>
        <v>0</v>
      </c>
      <c r="K334" s="6">
        <f t="shared" ca="1" si="58"/>
        <v>45782</v>
      </c>
      <c r="M334" s="5">
        <f>'Conti vinter 2025'!$M$7</f>
        <v>0</v>
      </c>
      <c r="N334" s="5" t="s">
        <v>761</v>
      </c>
      <c r="O334" s="5" t="s">
        <v>762</v>
      </c>
      <c r="R334" s="5">
        <v>35</v>
      </c>
      <c r="T334" s="7" t="str">
        <f>'Conti vinter 2025'!$P$10</f>
        <v/>
      </c>
      <c r="U334" s="84" t="str">
        <f>'Conti vinter 2025'!$O$10</f>
        <v/>
      </c>
      <c r="X334" s="38" t="str">
        <f>'Barum vinter piggfri 2025'!$L$4</f>
        <v/>
      </c>
      <c r="Y334" s="39" t="str">
        <f>'Barum vinter piggfri 2025'!$L$5</f>
        <v/>
      </c>
      <c r="Z334" s="5" t="s">
        <v>764</v>
      </c>
    </row>
    <row r="335" spans="1:26" ht="15.5" x14ac:dyDescent="0.35">
      <c r="A335" s="5" t="s">
        <v>757</v>
      </c>
      <c r="B335" s="5" t="s">
        <v>758</v>
      </c>
      <c r="C335" s="5" t="s">
        <v>759</v>
      </c>
      <c r="D335" s="5" t="s">
        <v>760</v>
      </c>
      <c r="E335" s="5">
        <f t="shared" si="47"/>
        <v>0</v>
      </c>
      <c r="F335" s="8" t="s">
        <v>640</v>
      </c>
      <c r="H335" s="35">
        <f>VLOOKUP(F335,'Barum vinter piggfri 2025'!$D$13:$E$67,2,FALSE)</f>
        <v>0</v>
      </c>
      <c r="I335" s="68">
        <f>'Conti vinter 2025'!$P$7</f>
        <v>45882</v>
      </c>
      <c r="J335" s="5">
        <f t="shared" ref="J335:K335" si="59">J334</f>
        <v>0</v>
      </c>
      <c r="K335" s="6">
        <f t="shared" ca="1" si="59"/>
        <v>45782</v>
      </c>
      <c r="M335" s="5">
        <f>'Conti vinter 2025'!$M$7</f>
        <v>0</v>
      </c>
      <c r="N335" s="5" t="s">
        <v>761</v>
      </c>
      <c r="O335" s="5" t="s">
        <v>762</v>
      </c>
      <c r="R335" s="5">
        <v>35</v>
      </c>
      <c r="T335" s="7" t="str">
        <f>'Conti vinter 2025'!$P$10</f>
        <v/>
      </c>
      <c r="U335" s="84" t="str">
        <f>'Conti vinter 2025'!$O$10</f>
        <v/>
      </c>
      <c r="X335" s="38" t="str">
        <f>'Barum vinter piggfri 2025'!$L$4</f>
        <v/>
      </c>
      <c r="Y335" s="39" t="str">
        <f>'Barum vinter piggfri 2025'!$L$5</f>
        <v/>
      </c>
      <c r="Z335" s="5" t="s">
        <v>764</v>
      </c>
    </row>
    <row r="336" spans="1:26" ht="15.5" x14ac:dyDescent="0.35">
      <c r="A336" s="5" t="s">
        <v>757</v>
      </c>
      <c r="B336" s="5" t="s">
        <v>758</v>
      </c>
      <c r="C336" s="5" t="s">
        <v>759</v>
      </c>
      <c r="D336" s="5" t="s">
        <v>760</v>
      </c>
      <c r="E336" s="5">
        <f t="shared" si="47"/>
        <v>0</v>
      </c>
      <c r="F336" s="8" t="s">
        <v>641</v>
      </c>
      <c r="H336" s="35">
        <f>VLOOKUP(F336,'Barum vinter piggfri 2025'!$D$13:$E$67,2,FALSE)</f>
        <v>0</v>
      </c>
      <c r="I336" s="68">
        <f>'Conti vinter 2025'!$P$7</f>
        <v>45882</v>
      </c>
      <c r="J336" s="5">
        <f t="shared" ref="J336:K336" si="60">J335</f>
        <v>0</v>
      </c>
      <c r="K336" s="6">
        <f t="shared" ca="1" si="60"/>
        <v>45782</v>
      </c>
      <c r="M336" s="5">
        <f>'Conti vinter 2025'!$M$7</f>
        <v>0</v>
      </c>
      <c r="N336" s="5" t="s">
        <v>761</v>
      </c>
      <c r="O336" s="5" t="s">
        <v>762</v>
      </c>
      <c r="R336" s="5">
        <v>35</v>
      </c>
      <c r="T336" s="7" t="str">
        <f>'Conti vinter 2025'!$P$10</f>
        <v/>
      </c>
      <c r="U336" s="84" t="str">
        <f>'Conti vinter 2025'!$O$10</f>
        <v/>
      </c>
      <c r="X336" s="38" t="str">
        <f>'Barum vinter piggfri 2025'!$L$4</f>
        <v/>
      </c>
      <c r="Y336" s="39" t="str">
        <f>'Barum vinter piggfri 2025'!$L$5</f>
        <v/>
      </c>
      <c r="Z336" s="5" t="s">
        <v>764</v>
      </c>
    </row>
    <row r="337" spans="1:26" ht="15.5" x14ac:dyDescent="0.35">
      <c r="A337" s="5" t="s">
        <v>757</v>
      </c>
      <c r="B337" s="5" t="s">
        <v>758</v>
      </c>
      <c r="C337" s="5" t="s">
        <v>759</v>
      </c>
      <c r="D337" s="5" t="s">
        <v>760</v>
      </c>
      <c r="E337" s="5">
        <f t="shared" si="47"/>
        <v>0</v>
      </c>
      <c r="F337" s="8" t="s">
        <v>642</v>
      </c>
      <c r="H337" s="35">
        <f>VLOOKUP(F337,'Barum vinter piggfri 2025'!$D$13:$E$67,2,FALSE)</f>
        <v>0</v>
      </c>
      <c r="I337" s="68">
        <f>'Conti vinter 2025'!$P$7</f>
        <v>45882</v>
      </c>
      <c r="J337" s="5">
        <f t="shared" ref="J337:K337" si="61">J336</f>
        <v>0</v>
      </c>
      <c r="K337" s="6">
        <f t="shared" ca="1" si="61"/>
        <v>45782</v>
      </c>
      <c r="M337" s="5">
        <f>'Conti vinter 2025'!$M$7</f>
        <v>0</v>
      </c>
      <c r="N337" s="5" t="s">
        <v>761</v>
      </c>
      <c r="O337" s="5" t="s">
        <v>762</v>
      </c>
      <c r="R337" s="5">
        <v>35</v>
      </c>
      <c r="T337" s="7" t="str">
        <f>'Conti vinter 2025'!$P$10</f>
        <v/>
      </c>
      <c r="U337" s="84" t="str">
        <f>'Conti vinter 2025'!$O$10</f>
        <v/>
      </c>
      <c r="X337" s="38" t="str">
        <f>'Barum vinter piggfri 2025'!$L$4</f>
        <v/>
      </c>
      <c r="Y337" s="39" t="str">
        <f>'Barum vinter piggfri 2025'!$L$5</f>
        <v/>
      </c>
      <c r="Z337" s="5" t="s">
        <v>764</v>
      </c>
    </row>
    <row r="338" spans="1:26" ht="15.5" x14ac:dyDescent="0.35">
      <c r="A338" s="5" t="s">
        <v>757</v>
      </c>
      <c r="B338" s="5" t="s">
        <v>758</v>
      </c>
      <c r="C338" s="5" t="s">
        <v>759</v>
      </c>
      <c r="D338" s="5" t="s">
        <v>760</v>
      </c>
      <c r="E338" s="5">
        <f t="shared" si="47"/>
        <v>0</v>
      </c>
      <c r="F338" s="8" t="s">
        <v>643</v>
      </c>
      <c r="H338" s="35">
        <f>VLOOKUP(F338,'Barum vinter piggfri 2025'!$D$13:$E$67,2,FALSE)</f>
        <v>0</v>
      </c>
      <c r="I338" s="68">
        <f>'Conti vinter 2025'!$P$7</f>
        <v>45882</v>
      </c>
      <c r="J338" s="5">
        <f t="shared" ref="J338:K338" si="62">J337</f>
        <v>0</v>
      </c>
      <c r="K338" s="6">
        <f t="shared" ca="1" si="62"/>
        <v>45782</v>
      </c>
      <c r="M338" s="5">
        <f>'Conti vinter 2025'!$M$7</f>
        <v>0</v>
      </c>
      <c r="N338" s="5" t="s">
        <v>761</v>
      </c>
      <c r="O338" s="5" t="s">
        <v>762</v>
      </c>
      <c r="R338" s="5">
        <v>35</v>
      </c>
      <c r="T338" s="7" t="str">
        <f>'Conti vinter 2025'!$P$10</f>
        <v/>
      </c>
      <c r="U338" s="84" t="str">
        <f>'Conti vinter 2025'!$O$10</f>
        <v/>
      </c>
      <c r="X338" s="38" t="str">
        <f>'Barum vinter piggfri 2025'!$L$4</f>
        <v/>
      </c>
      <c r="Y338" s="39" t="str">
        <f>'Barum vinter piggfri 2025'!$L$5</f>
        <v/>
      </c>
      <c r="Z338" s="5" t="s">
        <v>764</v>
      </c>
    </row>
    <row r="339" spans="1:26" ht="15.5" x14ac:dyDescent="0.35">
      <c r="A339" s="5" t="s">
        <v>757</v>
      </c>
      <c r="B339" s="5" t="s">
        <v>758</v>
      </c>
      <c r="C339" s="5" t="s">
        <v>759</v>
      </c>
      <c r="D339" s="5" t="s">
        <v>760</v>
      </c>
      <c r="E339" s="5">
        <f t="shared" si="47"/>
        <v>0</v>
      </c>
      <c r="F339" s="8" t="s">
        <v>644</v>
      </c>
      <c r="H339" s="35">
        <f>VLOOKUP(F339,'Barum vinter piggfri 2025'!$D$13:$E$67,2,FALSE)</f>
        <v>0</v>
      </c>
      <c r="I339" s="68">
        <f>'Conti vinter 2025'!$P$7</f>
        <v>45882</v>
      </c>
      <c r="J339" s="5">
        <f t="shared" ref="J339:K339" si="63">J338</f>
        <v>0</v>
      </c>
      <c r="K339" s="6">
        <f t="shared" ca="1" si="63"/>
        <v>45782</v>
      </c>
      <c r="M339" s="5">
        <f>'Conti vinter 2025'!$M$7</f>
        <v>0</v>
      </c>
      <c r="N339" s="5" t="s">
        <v>761</v>
      </c>
      <c r="O339" s="5" t="s">
        <v>762</v>
      </c>
      <c r="R339" s="5">
        <v>35</v>
      </c>
      <c r="T339" s="7" t="str">
        <f>'Conti vinter 2025'!$P$10</f>
        <v/>
      </c>
      <c r="U339" s="84" t="str">
        <f>'Conti vinter 2025'!$O$10</f>
        <v/>
      </c>
      <c r="X339" s="38" t="str">
        <f>'Barum vinter piggfri 2025'!$L$4</f>
        <v/>
      </c>
      <c r="Y339" s="39" t="str">
        <f>'Barum vinter piggfri 2025'!$L$5</f>
        <v/>
      </c>
      <c r="Z339" s="5" t="s">
        <v>764</v>
      </c>
    </row>
    <row r="340" spans="1:26" ht="15.5" x14ac:dyDescent="0.35">
      <c r="A340" s="5" t="s">
        <v>757</v>
      </c>
      <c r="B340" s="5" t="s">
        <v>758</v>
      </c>
      <c r="C340" s="5" t="s">
        <v>759</v>
      </c>
      <c r="D340" s="5" t="s">
        <v>760</v>
      </c>
      <c r="E340" s="5">
        <f t="shared" si="47"/>
        <v>0</v>
      </c>
      <c r="F340" s="8" t="s">
        <v>645</v>
      </c>
      <c r="H340" s="35">
        <f>VLOOKUP(F340,'Barum vinter piggfri 2025'!$D$13:$E$67,2,FALSE)</f>
        <v>0</v>
      </c>
      <c r="I340" s="68">
        <f>'Conti vinter 2025'!$P$7</f>
        <v>45882</v>
      </c>
      <c r="J340" s="5">
        <f t="shared" ref="J340:K340" si="64">J339</f>
        <v>0</v>
      </c>
      <c r="K340" s="6">
        <f t="shared" ca="1" si="64"/>
        <v>45782</v>
      </c>
      <c r="M340" s="5">
        <f>'Conti vinter 2025'!$M$7</f>
        <v>0</v>
      </c>
      <c r="N340" s="5" t="s">
        <v>761</v>
      </c>
      <c r="O340" s="5" t="s">
        <v>762</v>
      </c>
      <c r="R340" s="5">
        <v>35</v>
      </c>
      <c r="T340" s="7" t="str">
        <f>'Conti vinter 2025'!$P$10</f>
        <v/>
      </c>
      <c r="U340" s="84" t="str">
        <f>'Conti vinter 2025'!$O$10</f>
        <v/>
      </c>
      <c r="X340" s="38" t="str">
        <f>'Barum vinter piggfri 2025'!$L$4</f>
        <v/>
      </c>
      <c r="Y340" s="39" t="str">
        <f>'Barum vinter piggfri 2025'!$L$5</f>
        <v/>
      </c>
      <c r="Z340" s="5" t="s">
        <v>764</v>
      </c>
    </row>
    <row r="341" spans="1:26" ht="15.5" x14ac:dyDescent="0.35">
      <c r="A341" s="5" t="s">
        <v>757</v>
      </c>
      <c r="B341" s="5" t="s">
        <v>758</v>
      </c>
      <c r="C341" s="5" t="s">
        <v>759</v>
      </c>
      <c r="D341" s="5" t="s">
        <v>760</v>
      </c>
      <c r="E341" s="5">
        <f t="shared" si="47"/>
        <v>0</v>
      </c>
      <c r="F341" s="8" t="s">
        <v>646</v>
      </c>
      <c r="H341" s="35">
        <f>VLOOKUP(F341,'Barum vinter piggfri 2025'!$D$13:$E$67,2,FALSE)</f>
        <v>0</v>
      </c>
      <c r="I341" s="68">
        <f>'Conti vinter 2025'!$P$7</f>
        <v>45882</v>
      </c>
      <c r="J341" s="5">
        <f t="shared" ref="J341:K341" si="65">J340</f>
        <v>0</v>
      </c>
      <c r="K341" s="6">
        <f t="shared" ca="1" si="65"/>
        <v>45782</v>
      </c>
      <c r="M341" s="5">
        <f>'Conti vinter 2025'!$M$7</f>
        <v>0</v>
      </c>
      <c r="N341" s="5" t="s">
        <v>761</v>
      </c>
      <c r="O341" s="5" t="s">
        <v>762</v>
      </c>
      <c r="R341" s="5">
        <v>35</v>
      </c>
      <c r="T341" s="7" t="str">
        <f>'Conti vinter 2025'!$P$10</f>
        <v/>
      </c>
      <c r="U341" s="84" t="str">
        <f>'Conti vinter 2025'!$O$10</f>
        <v/>
      </c>
      <c r="X341" s="38" t="str">
        <f>'Barum vinter piggfri 2025'!$L$4</f>
        <v/>
      </c>
      <c r="Y341" s="39" t="str">
        <f>'Barum vinter piggfri 2025'!$L$5</f>
        <v/>
      </c>
      <c r="Z341" s="5" t="s">
        <v>764</v>
      </c>
    </row>
    <row r="342" spans="1:26" ht="15.5" x14ac:dyDescent="0.35">
      <c r="A342" s="5" t="s">
        <v>757</v>
      </c>
      <c r="B342" s="5" t="s">
        <v>758</v>
      </c>
      <c r="C342" s="5" t="s">
        <v>759</v>
      </c>
      <c r="D342" s="5" t="s">
        <v>760</v>
      </c>
      <c r="E342" s="5">
        <f t="shared" si="47"/>
        <v>0</v>
      </c>
      <c r="F342" s="8" t="s">
        <v>647</v>
      </c>
      <c r="H342" s="35">
        <f>VLOOKUP(F342,'Barum vinter piggfri 2025'!$D$13:$E$67,2,FALSE)</f>
        <v>0</v>
      </c>
      <c r="I342" s="68">
        <f>'Conti vinter 2025'!$P$7</f>
        <v>45882</v>
      </c>
      <c r="J342" s="5">
        <f t="shared" ref="J342:K342" si="66">J341</f>
        <v>0</v>
      </c>
      <c r="K342" s="6">
        <f t="shared" ca="1" si="66"/>
        <v>45782</v>
      </c>
      <c r="M342" s="5">
        <f>'Conti vinter 2025'!$M$7</f>
        <v>0</v>
      </c>
      <c r="N342" s="5" t="s">
        <v>761</v>
      </c>
      <c r="O342" s="5" t="s">
        <v>762</v>
      </c>
      <c r="R342" s="5">
        <v>35</v>
      </c>
      <c r="T342" s="7" t="str">
        <f>'Conti vinter 2025'!$P$10</f>
        <v/>
      </c>
      <c r="U342" s="84" t="str">
        <f>'Conti vinter 2025'!$O$10</f>
        <v/>
      </c>
      <c r="X342" s="38" t="str">
        <f>'Barum vinter piggfri 2025'!$L$4</f>
        <v/>
      </c>
      <c r="Y342" s="39" t="str">
        <f>'Barum vinter piggfri 2025'!$L$5</f>
        <v/>
      </c>
      <c r="Z342" s="5" t="s">
        <v>764</v>
      </c>
    </row>
    <row r="343" spans="1:26" ht="15.5" x14ac:dyDescent="0.35">
      <c r="A343" s="5" t="s">
        <v>757</v>
      </c>
      <c r="B343" s="5" t="s">
        <v>758</v>
      </c>
      <c r="C343" s="5" t="s">
        <v>759</v>
      </c>
      <c r="D343" s="5" t="s">
        <v>760</v>
      </c>
      <c r="E343" s="5">
        <f t="shared" si="47"/>
        <v>0</v>
      </c>
      <c r="F343" s="8" t="s">
        <v>648</v>
      </c>
      <c r="H343" s="35">
        <f>VLOOKUP(F343,'Barum vinter piggfri 2025'!$D$13:$E$67,2,FALSE)</f>
        <v>0</v>
      </c>
      <c r="I343" s="68">
        <f>'Conti vinter 2025'!$P$7</f>
        <v>45882</v>
      </c>
      <c r="J343" s="5">
        <f t="shared" ref="J343:K343" si="67">J342</f>
        <v>0</v>
      </c>
      <c r="K343" s="6">
        <f t="shared" ca="1" si="67"/>
        <v>45782</v>
      </c>
      <c r="M343" s="5">
        <f>'Conti vinter 2025'!$M$7</f>
        <v>0</v>
      </c>
      <c r="N343" s="5" t="s">
        <v>761</v>
      </c>
      <c r="O343" s="5" t="s">
        <v>762</v>
      </c>
      <c r="R343" s="5">
        <v>35</v>
      </c>
      <c r="T343" s="7" t="str">
        <f>'Conti vinter 2025'!$P$10</f>
        <v/>
      </c>
      <c r="U343" s="84" t="str">
        <f>'Conti vinter 2025'!$O$10</f>
        <v/>
      </c>
      <c r="X343" s="38" t="str">
        <f>'Barum vinter piggfri 2025'!$L$4</f>
        <v/>
      </c>
      <c r="Y343" s="39" t="str">
        <f>'Barum vinter piggfri 2025'!$L$5</f>
        <v/>
      </c>
      <c r="Z343" s="5" t="s">
        <v>764</v>
      </c>
    </row>
    <row r="344" spans="1:26" ht="15.5" x14ac:dyDescent="0.35">
      <c r="A344" s="5" t="s">
        <v>757</v>
      </c>
      <c r="B344" s="5" t="s">
        <v>758</v>
      </c>
      <c r="C344" s="5" t="s">
        <v>759</v>
      </c>
      <c r="D344" s="5" t="s">
        <v>760</v>
      </c>
      <c r="E344" s="5">
        <f t="shared" si="47"/>
        <v>0</v>
      </c>
      <c r="F344" s="8" t="s">
        <v>649</v>
      </c>
      <c r="H344" s="35">
        <f>VLOOKUP(F344,'Barum vinter piggfri 2025'!$D$13:$E$67,2,FALSE)</f>
        <v>0</v>
      </c>
      <c r="I344" s="68">
        <f>'Conti vinter 2025'!$P$7</f>
        <v>45882</v>
      </c>
      <c r="J344" s="5">
        <f t="shared" ref="J344:K344" si="68">J343</f>
        <v>0</v>
      </c>
      <c r="K344" s="6">
        <f t="shared" ca="1" si="68"/>
        <v>45782</v>
      </c>
      <c r="M344" s="5">
        <f>'Conti vinter 2025'!$M$7</f>
        <v>0</v>
      </c>
      <c r="N344" s="5" t="s">
        <v>761</v>
      </c>
      <c r="O344" s="5" t="s">
        <v>762</v>
      </c>
      <c r="R344" s="5">
        <v>35</v>
      </c>
      <c r="T344" s="7" t="str">
        <f>'Conti vinter 2025'!$P$10</f>
        <v/>
      </c>
      <c r="U344" s="84" t="str">
        <f>'Conti vinter 2025'!$O$10</f>
        <v/>
      </c>
      <c r="X344" s="38" t="str">
        <f>'Barum vinter piggfri 2025'!$L$4</f>
        <v/>
      </c>
      <c r="Y344" s="39" t="str">
        <f>'Barum vinter piggfri 2025'!$L$5</f>
        <v/>
      </c>
      <c r="Z344" s="5" t="s">
        <v>764</v>
      </c>
    </row>
    <row r="345" spans="1:26" ht="15.5" x14ac:dyDescent="0.35">
      <c r="A345" s="5" t="s">
        <v>757</v>
      </c>
      <c r="B345" s="5" t="s">
        <v>758</v>
      </c>
      <c r="C345" s="5" t="s">
        <v>759</v>
      </c>
      <c r="D345" s="5" t="s">
        <v>760</v>
      </c>
      <c r="E345" s="5">
        <f t="shared" si="47"/>
        <v>0</v>
      </c>
      <c r="F345" s="8" t="s">
        <v>650</v>
      </c>
      <c r="H345" s="35">
        <f>VLOOKUP(F345,'Barum vinter piggfri 2025'!$D$13:$E$67,2,FALSE)</f>
        <v>0</v>
      </c>
      <c r="I345" s="68">
        <f>'Conti vinter 2025'!$P$7</f>
        <v>45882</v>
      </c>
      <c r="J345" s="5">
        <f t="shared" ref="J345:K345" si="69">J344</f>
        <v>0</v>
      </c>
      <c r="K345" s="6">
        <f t="shared" ca="1" si="69"/>
        <v>45782</v>
      </c>
      <c r="M345" s="5">
        <f>'Conti vinter 2025'!$M$7</f>
        <v>0</v>
      </c>
      <c r="N345" s="5" t="s">
        <v>761</v>
      </c>
      <c r="O345" s="5" t="s">
        <v>762</v>
      </c>
      <c r="R345" s="5">
        <v>35</v>
      </c>
      <c r="T345" s="7" t="str">
        <f>'Conti vinter 2025'!$P$10</f>
        <v/>
      </c>
      <c r="U345" s="84" t="str">
        <f>'Conti vinter 2025'!$O$10</f>
        <v/>
      </c>
      <c r="X345" s="38" t="str">
        <f>'Barum vinter piggfri 2025'!$L$4</f>
        <v/>
      </c>
      <c r="Y345" s="39" t="str">
        <f>'Barum vinter piggfri 2025'!$L$5</f>
        <v/>
      </c>
      <c r="Z345" s="5" t="s">
        <v>764</v>
      </c>
    </row>
    <row r="346" spans="1:26" ht="15.5" x14ac:dyDescent="0.35">
      <c r="A346" s="5" t="s">
        <v>757</v>
      </c>
      <c r="B346" s="5" t="s">
        <v>758</v>
      </c>
      <c r="C346" s="5" t="s">
        <v>759</v>
      </c>
      <c r="D346" s="5" t="s">
        <v>760</v>
      </c>
      <c r="E346" s="5">
        <f t="shared" si="47"/>
        <v>0</v>
      </c>
      <c r="F346" s="8" t="s">
        <v>651</v>
      </c>
      <c r="H346" s="35">
        <f>VLOOKUP(F346,'Barum vinter piggfri 2025'!$D$13:$E$67,2,FALSE)</f>
        <v>0</v>
      </c>
      <c r="I346" s="68">
        <f>'Conti vinter 2025'!$P$7</f>
        <v>45882</v>
      </c>
      <c r="J346" s="5">
        <f t="shared" ref="J346:K346" si="70">J345</f>
        <v>0</v>
      </c>
      <c r="K346" s="6">
        <f t="shared" ca="1" si="70"/>
        <v>45782</v>
      </c>
      <c r="M346" s="5">
        <f>'Conti vinter 2025'!$M$7</f>
        <v>0</v>
      </c>
      <c r="N346" s="5" t="s">
        <v>761</v>
      </c>
      <c r="O346" s="5" t="s">
        <v>762</v>
      </c>
      <c r="R346" s="5">
        <v>35</v>
      </c>
      <c r="T346" s="7" t="str">
        <f>'Conti vinter 2025'!$P$10</f>
        <v/>
      </c>
      <c r="U346" s="84" t="str">
        <f>'Conti vinter 2025'!$O$10</f>
        <v/>
      </c>
      <c r="X346" s="38" t="str">
        <f>'Barum vinter piggfri 2025'!$L$4</f>
        <v/>
      </c>
      <c r="Y346" s="39" t="str">
        <f>'Barum vinter piggfri 2025'!$L$5</f>
        <v/>
      </c>
      <c r="Z346" s="5" t="s">
        <v>764</v>
      </c>
    </row>
    <row r="347" spans="1:26" ht="15.5" x14ac:dyDescent="0.35">
      <c r="A347" s="5" t="s">
        <v>757</v>
      </c>
      <c r="B347" s="5" t="s">
        <v>758</v>
      </c>
      <c r="C347" s="5" t="s">
        <v>759</v>
      </c>
      <c r="D347" s="5" t="s">
        <v>760</v>
      </c>
      <c r="E347" s="5">
        <f t="shared" si="47"/>
        <v>0</v>
      </c>
      <c r="F347" s="8" t="s">
        <v>652</v>
      </c>
      <c r="H347" s="35">
        <f>VLOOKUP(F347,'Barum vinter piggfri 2025'!$D$13:$E$67,2,FALSE)</f>
        <v>0</v>
      </c>
      <c r="I347" s="68">
        <f>'Conti vinter 2025'!$P$7</f>
        <v>45882</v>
      </c>
      <c r="J347" s="5">
        <f t="shared" ref="J347:K347" si="71">J346</f>
        <v>0</v>
      </c>
      <c r="K347" s="6">
        <f t="shared" ca="1" si="71"/>
        <v>45782</v>
      </c>
      <c r="M347" s="5">
        <f>'Conti vinter 2025'!$M$7</f>
        <v>0</v>
      </c>
      <c r="N347" s="5" t="s">
        <v>761</v>
      </c>
      <c r="O347" s="5" t="s">
        <v>762</v>
      </c>
      <c r="R347" s="5">
        <v>35</v>
      </c>
      <c r="T347" s="7" t="str">
        <f>'Conti vinter 2025'!$P$10</f>
        <v/>
      </c>
      <c r="U347" s="84" t="str">
        <f>'Conti vinter 2025'!$O$10</f>
        <v/>
      </c>
      <c r="X347" s="38" t="str">
        <f>'Barum vinter piggfri 2025'!$L$4</f>
        <v/>
      </c>
      <c r="Y347" s="39" t="str">
        <f>'Barum vinter piggfri 2025'!$L$5</f>
        <v/>
      </c>
      <c r="Z347" s="5" t="s">
        <v>764</v>
      </c>
    </row>
    <row r="348" spans="1:26" ht="15.5" x14ac:dyDescent="0.35">
      <c r="A348" s="5" t="s">
        <v>757</v>
      </c>
      <c r="B348" s="5" t="s">
        <v>758</v>
      </c>
      <c r="C348" s="5" t="s">
        <v>759</v>
      </c>
      <c r="D348" s="5" t="s">
        <v>760</v>
      </c>
      <c r="E348" s="5">
        <f t="shared" si="47"/>
        <v>0</v>
      </c>
      <c r="F348" s="8" t="s">
        <v>653</v>
      </c>
      <c r="H348" s="35">
        <f>VLOOKUP(F348,'Barum vinter piggfri 2025'!$D$13:$E$67,2,FALSE)</f>
        <v>0</v>
      </c>
      <c r="I348" s="68">
        <f>'Conti vinter 2025'!$P$7</f>
        <v>45882</v>
      </c>
      <c r="J348" s="5">
        <f t="shared" ref="J348:K348" si="72">J347</f>
        <v>0</v>
      </c>
      <c r="K348" s="6">
        <f t="shared" ca="1" si="72"/>
        <v>45782</v>
      </c>
      <c r="M348" s="5">
        <f>'Conti vinter 2025'!$M$7</f>
        <v>0</v>
      </c>
      <c r="N348" s="5" t="s">
        <v>761</v>
      </c>
      <c r="O348" s="5" t="s">
        <v>762</v>
      </c>
      <c r="R348" s="5">
        <v>35</v>
      </c>
      <c r="T348" s="7" t="str">
        <f>'Conti vinter 2025'!$P$10</f>
        <v/>
      </c>
      <c r="U348" s="84" t="str">
        <f>'Conti vinter 2025'!$O$10</f>
        <v/>
      </c>
      <c r="X348" s="38" t="str">
        <f>'Barum vinter piggfri 2025'!$L$4</f>
        <v/>
      </c>
      <c r="Y348" s="39" t="str">
        <f>'Barum vinter piggfri 2025'!$L$5</f>
        <v/>
      </c>
      <c r="Z348" s="5" t="s">
        <v>764</v>
      </c>
    </row>
    <row r="349" spans="1:26" ht="15.5" x14ac:dyDescent="0.35">
      <c r="A349" s="5" t="s">
        <v>757</v>
      </c>
      <c r="B349" s="5" t="s">
        <v>758</v>
      </c>
      <c r="C349" s="5" t="s">
        <v>759</v>
      </c>
      <c r="D349" s="5" t="s">
        <v>760</v>
      </c>
      <c r="E349" s="5">
        <f t="shared" si="47"/>
        <v>0</v>
      </c>
      <c r="F349" s="8" t="s">
        <v>654</v>
      </c>
      <c r="H349" s="35">
        <f>VLOOKUP(F349,'Barum vinter piggfri 2025'!$D$13:$E$67,2,FALSE)</f>
        <v>0</v>
      </c>
      <c r="I349" s="68">
        <f>'Conti vinter 2025'!$P$7</f>
        <v>45882</v>
      </c>
      <c r="J349" s="5">
        <f t="shared" ref="J349:K349" si="73">J348</f>
        <v>0</v>
      </c>
      <c r="K349" s="6">
        <f t="shared" ca="1" si="73"/>
        <v>45782</v>
      </c>
      <c r="M349" s="5">
        <f>'Conti vinter 2025'!$M$7</f>
        <v>0</v>
      </c>
      <c r="N349" s="5" t="s">
        <v>761</v>
      </c>
      <c r="O349" s="5" t="s">
        <v>762</v>
      </c>
      <c r="R349" s="5">
        <v>35</v>
      </c>
      <c r="T349" s="7" t="str">
        <f>'Conti vinter 2025'!$P$10</f>
        <v/>
      </c>
      <c r="U349" s="84" t="str">
        <f>'Conti vinter 2025'!$O$10</f>
        <v/>
      </c>
      <c r="X349" s="38" t="str">
        <f>'Barum vinter piggfri 2025'!$L$4</f>
        <v/>
      </c>
      <c r="Y349" s="39" t="str">
        <f>'Barum vinter piggfri 2025'!$L$5</f>
        <v/>
      </c>
      <c r="Z349" s="5" t="s">
        <v>764</v>
      </c>
    </row>
    <row r="350" spans="1:26" ht="15.5" x14ac:dyDescent="0.35">
      <c r="A350" s="5" t="s">
        <v>757</v>
      </c>
      <c r="B350" s="5" t="s">
        <v>758</v>
      </c>
      <c r="C350" s="5" t="s">
        <v>759</v>
      </c>
      <c r="D350" s="5" t="s">
        <v>760</v>
      </c>
      <c r="E350" s="5">
        <f t="shared" si="47"/>
        <v>0</v>
      </c>
      <c r="F350" s="8" t="s">
        <v>655</v>
      </c>
      <c r="H350" s="35">
        <f>VLOOKUP(F350,'Barum vinter piggfri 2025'!$D$13:$E$67,2,FALSE)</f>
        <v>0</v>
      </c>
      <c r="I350" s="68">
        <f>'Conti vinter 2025'!$P$7</f>
        <v>45882</v>
      </c>
      <c r="J350" s="5">
        <f t="shared" ref="J350:K350" si="74">J349</f>
        <v>0</v>
      </c>
      <c r="K350" s="6">
        <f t="shared" ca="1" si="74"/>
        <v>45782</v>
      </c>
      <c r="M350" s="5">
        <f>'Conti vinter 2025'!$M$7</f>
        <v>0</v>
      </c>
      <c r="N350" s="5" t="s">
        <v>761</v>
      </c>
      <c r="O350" s="5" t="s">
        <v>762</v>
      </c>
      <c r="R350" s="5">
        <v>35</v>
      </c>
      <c r="T350" s="7" t="str">
        <f>'Conti vinter 2025'!$P$10</f>
        <v/>
      </c>
      <c r="U350" s="84" t="str">
        <f>'Conti vinter 2025'!$O$10</f>
        <v/>
      </c>
      <c r="X350" s="38" t="str">
        <f>'Barum vinter piggfri 2025'!$L$4</f>
        <v/>
      </c>
      <c r="Y350" s="39" t="str">
        <f>'Barum vinter piggfri 2025'!$L$5</f>
        <v/>
      </c>
      <c r="Z350" s="5" t="s">
        <v>764</v>
      </c>
    </row>
    <row r="351" spans="1:26" ht="15.5" x14ac:dyDescent="0.35">
      <c r="A351" s="5" t="s">
        <v>757</v>
      </c>
      <c r="B351" s="5" t="s">
        <v>758</v>
      </c>
      <c r="C351" s="5" t="s">
        <v>759</v>
      </c>
      <c r="D351" s="5" t="s">
        <v>760</v>
      </c>
      <c r="E351" s="5">
        <f t="shared" si="47"/>
        <v>0</v>
      </c>
      <c r="F351" s="8" t="s">
        <v>656</v>
      </c>
      <c r="H351" s="35">
        <f>VLOOKUP(F351,'Barum vinter piggfri 2025'!$D$13:$E$67,2,FALSE)</f>
        <v>0</v>
      </c>
      <c r="I351" s="68">
        <f>'Conti vinter 2025'!$P$7</f>
        <v>45882</v>
      </c>
      <c r="J351" s="5">
        <f t="shared" ref="J351:K351" si="75">J350</f>
        <v>0</v>
      </c>
      <c r="K351" s="6">
        <f t="shared" ca="1" si="75"/>
        <v>45782</v>
      </c>
      <c r="M351" s="5">
        <f>'Conti vinter 2025'!$M$7</f>
        <v>0</v>
      </c>
      <c r="N351" s="5" t="s">
        <v>761</v>
      </c>
      <c r="O351" s="5" t="s">
        <v>762</v>
      </c>
      <c r="R351" s="5">
        <v>35</v>
      </c>
      <c r="T351" s="7" t="str">
        <f>'Conti vinter 2025'!$P$10</f>
        <v/>
      </c>
      <c r="U351" s="84" t="str">
        <f>'Conti vinter 2025'!$O$10</f>
        <v/>
      </c>
      <c r="X351" s="38" t="str">
        <f>'Barum vinter piggfri 2025'!$L$4</f>
        <v/>
      </c>
      <c r="Y351" s="39" t="str">
        <f>'Barum vinter piggfri 2025'!$L$5</f>
        <v/>
      </c>
      <c r="Z351" s="5" t="s">
        <v>764</v>
      </c>
    </row>
    <row r="352" spans="1:26" ht="15.5" x14ac:dyDescent="0.35">
      <c r="A352" s="5" t="s">
        <v>757</v>
      </c>
      <c r="B352" s="5" t="s">
        <v>758</v>
      </c>
      <c r="C352" s="5" t="s">
        <v>759</v>
      </c>
      <c r="D352" s="5" t="s">
        <v>760</v>
      </c>
      <c r="E352" s="5">
        <f t="shared" si="47"/>
        <v>0</v>
      </c>
      <c r="F352" s="8" t="s">
        <v>657</v>
      </c>
      <c r="H352" s="35">
        <f>VLOOKUP(F352,'Barum vinter piggfri 2025'!$D$13:$E$67,2,FALSE)</f>
        <v>0</v>
      </c>
      <c r="I352" s="68">
        <f>'Conti vinter 2025'!$P$7</f>
        <v>45882</v>
      </c>
      <c r="J352" s="5">
        <f t="shared" ref="J352:K352" si="76">J351</f>
        <v>0</v>
      </c>
      <c r="K352" s="6">
        <f t="shared" ca="1" si="76"/>
        <v>45782</v>
      </c>
      <c r="M352" s="5">
        <f>'Conti vinter 2025'!$M$7</f>
        <v>0</v>
      </c>
      <c r="N352" s="5" t="s">
        <v>761</v>
      </c>
      <c r="O352" s="5" t="s">
        <v>762</v>
      </c>
      <c r="R352" s="5">
        <v>35</v>
      </c>
      <c r="T352" s="7" t="str">
        <f>'Conti vinter 2025'!$P$10</f>
        <v/>
      </c>
      <c r="U352" s="84" t="str">
        <f>'Conti vinter 2025'!$O$10</f>
        <v/>
      </c>
      <c r="X352" s="38" t="str">
        <f>'Barum vinter piggfri 2025'!$L$4</f>
        <v/>
      </c>
      <c r="Y352" s="39" t="str">
        <f>'Barum vinter piggfri 2025'!$L$5</f>
        <v/>
      </c>
      <c r="Z352" s="5" t="s">
        <v>764</v>
      </c>
    </row>
    <row r="353" spans="1:26" ht="15.5" x14ac:dyDescent="0.35">
      <c r="A353" s="5" t="s">
        <v>757</v>
      </c>
      <c r="B353" s="5" t="s">
        <v>758</v>
      </c>
      <c r="C353" s="5" t="s">
        <v>759</v>
      </c>
      <c r="D353" s="5" t="s">
        <v>760</v>
      </c>
      <c r="E353" s="5">
        <f t="shared" si="47"/>
        <v>0</v>
      </c>
      <c r="F353" s="8" t="s">
        <v>658</v>
      </c>
      <c r="H353" s="35">
        <f>VLOOKUP(F353,'Barum vinter piggfri 2025'!$D$13:$E$67,2,FALSE)</f>
        <v>0</v>
      </c>
      <c r="I353" s="68">
        <f>'Conti vinter 2025'!$P$7</f>
        <v>45882</v>
      </c>
      <c r="J353" s="5">
        <f t="shared" ref="J353:K353" si="77">J352</f>
        <v>0</v>
      </c>
      <c r="K353" s="6">
        <f t="shared" ca="1" si="77"/>
        <v>45782</v>
      </c>
      <c r="M353" s="5">
        <f>'Conti vinter 2025'!$M$7</f>
        <v>0</v>
      </c>
      <c r="N353" s="5" t="s">
        <v>761</v>
      </c>
      <c r="O353" s="5" t="s">
        <v>762</v>
      </c>
      <c r="R353" s="5">
        <v>35</v>
      </c>
      <c r="T353" s="7" t="str">
        <f>'Conti vinter 2025'!$P$10</f>
        <v/>
      </c>
      <c r="U353" s="84" t="str">
        <f>'Conti vinter 2025'!$O$10</f>
        <v/>
      </c>
      <c r="X353" s="38" t="str">
        <f>'Barum vinter piggfri 2025'!$L$4</f>
        <v/>
      </c>
      <c r="Y353" s="39" t="str">
        <f>'Barum vinter piggfri 2025'!$L$5</f>
        <v/>
      </c>
      <c r="Z353" s="5" t="s">
        <v>764</v>
      </c>
    </row>
    <row r="354" spans="1:26" ht="15.5" x14ac:dyDescent="0.35">
      <c r="A354" s="5" t="s">
        <v>757</v>
      </c>
      <c r="B354" s="5" t="s">
        <v>758</v>
      </c>
      <c r="C354" s="5" t="s">
        <v>759</v>
      </c>
      <c r="D354" s="5" t="s">
        <v>760</v>
      </c>
      <c r="E354" s="5">
        <f t="shared" si="47"/>
        <v>0</v>
      </c>
      <c r="F354" s="8" t="s">
        <v>667</v>
      </c>
      <c r="H354" s="35">
        <f>VLOOKUP(F354,'Gislaved vinter pigg_pf 2025'!$D$13:$E$70,2,FALSE)</f>
        <v>0</v>
      </c>
      <c r="I354" s="68">
        <f>'Conti vinter 2025'!$P$7</f>
        <v>45882</v>
      </c>
      <c r="J354" s="5">
        <f t="shared" ref="J354:K354" si="78">J353</f>
        <v>0</v>
      </c>
      <c r="K354" s="6">
        <f t="shared" ca="1" si="78"/>
        <v>45782</v>
      </c>
      <c r="M354" s="5">
        <f>'Conti vinter 2025'!$M$7</f>
        <v>0</v>
      </c>
      <c r="N354" s="5" t="s">
        <v>761</v>
      </c>
      <c r="O354" s="5" t="s">
        <v>762</v>
      </c>
      <c r="R354" s="5">
        <v>35</v>
      </c>
      <c r="T354" s="7" t="str">
        <f>'Conti vinter 2025'!$P$10</f>
        <v/>
      </c>
      <c r="U354" s="84" t="str">
        <f>'Conti vinter 2025'!$O$10</f>
        <v/>
      </c>
      <c r="X354" s="38" t="str">
        <f>'Gislaved vinter pigg_pf 2025'!$L$4</f>
        <v/>
      </c>
      <c r="Y354" s="39" t="str">
        <f>'Gislaved vinter pigg_pf 2025'!$L$5</f>
        <v/>
      </c>
      <c r="Z354" s="5" t="s">
        <v>764</v>
      </c>
    </row>
    <row r="355" spans="1:26" ht="15.5" x14ac:dyDescent="0.35">
      <c r="A355" s="5" t="s">
        <v>757</v>
      </c>
      <c r="B355" s="5" t="s">
        <v>758</v>
      </c>
      <c r="C355" s="5" t="s">
        <v>759</v>
      </c>
      <c r="D355" s="5" t="s">
        <v>760</v>
      </c>
      <c r="E355" s="5">
        <f t="shared" si="47"/>
        <v>0</v>
      </c>
      <c r="F355" s="8" t="s">
        <v>669</v>
      </c>
      <c r="H355" s="35">
        <f>VLOOKUP(F355,'Gislaved vinter pigg_pf 2025'!$D$13:$E$70,2,FALSE)</f>
        <v>0</v>
      </c>
      <c r="I355" s="68">
        <f>'Conti vinter 2025'!$P$7</f>
        <v>45882</v>
      </c>
      <c r="J355" s="5">
        <f t="shared" ref="J355:K355" si="79">J354</f>
        <v>0</v>
      </c>
      <c r="K355" s="6">
        <f t="shared" ca="1" si="79"/>
        <v>45782</v>
      </c>
      <c r="M355" s="5">
        <f>'Conti vinter 2025'!$M$7</f>
        <v>0</v>
      </c>
      <c r="N355" s="5" t="s">
        <v>761</v>
      </c>
      <c r="O355" s="5" t="s">
        <v>762</v>
      </c>
      <c r="R355" s="5">
        <v>35</v>
      </c>
      <c r="T355" s="7" t="str">
        <f>'Conti vinter 2025'!$P$10</f>
        <v/>
      </c>
      <c r="U355" s="84" t="str">
        <f>'Conti vinter 2025'!$O$10</f>
        <v/>
      </c>
      <c r="X355" s="38" t="str">
        <f>'Gislaved vinter pigg_pf 2025'!$L$4</f>
        <v/>
      </c>
      <c r="Y355" s="39" t="str">
        <f>'Gislaved vinter pigg_pf 2025'!$L$5</f>
        <v/>
      </c>
      <c r="Z355" s="5" t="s">
        <v>764</v>
      </c>
    </row>
    <row r="356" spans="1:26" ht="15.5" x14ac:dyDescent="0.35">
      <c r="A356" s="5" t="s">
        <v>757</v>
      </c>
      <c r="B356" s="5" t="s">
        <v>758</v>
      </c>
      <c r="C356" s="5" t="s">
        <v>759</v>
      </c>
      <c r="D356" s="5" t="s">
        <v>760</v>
      </c>
      <c r="E356" s="5">
        <f t="shared" si="47"/>
        <v>0</v>
      </c>
      <c r="F356" s="8" t="s">
        <v>670</v>
      </c>
      <c r="H356" s="35">
        <f>VLOOKUP(F356,'Gislaved vinter pigg_pf 2025'!$D$13:$E$70,2,FALSE)</f>
        <v>0</v>
      </c>
      <c r="I356" s="68">
        <f>'Conti vinter 2025'!$P$7</f>
        <v>45882</v>
      </c>
      <c r="J356" s="5">
        <f t="shared" ref="J356:K356" si="80">J355</f>
        <v>0</v>
      </c>
      <c r="K356" s="6">
        <f t="shared" ca="1" si="80"/>
        <v>45782</v>
      </c>
      <c r="M356" s="5">
        <f>'Conti vinter 2025'!$M$7</f>
        <v>0</v>
      </c>
      <c r="N356" s="5" t="s">
        <v>761</v>
      </c>
      <c r="O356" s="5" t="s">
        <v>762</v>
      </c>
      <c r="R356" s="5">
        <v>35</v>
      </c>
      <c r="T356" s="7" t="str">
        <f>'Conti vinter 2025'!$P$10</f>
        <v/>
      </c>
      <c r="U356" s="84" t="str">
        <f>'Conti vinter 2025'!$O$10</f>
        <v/>
      </c>
      <c r="X356" s="38" t="str">
        <f>'Gislaved vinter pigg_pf 2025'!$L$4</f>
        <v/>
      </c>
      <c r="Y356" s="39" t="str">
        <f>'Gislaved vinter pigg_pf 2025'!$L$5</f>
        <v/>
      </c>
      <c r="Z356" s="5" t="s">
        <v>764</v>
      </c>
    </row>
    <row r="357" spans="1:26" ht="15.5" x14ac:dyDescent="0.35">
      <c r="A357" s="5" t="s">
        <v>757</v>
      </c>
      <c r="B357" s="5" t="s">
        <v>758</v>
      </c>
      <c r="C357" s="5" t="s">
        <v>759</v>
      </c>
      <c r="D357" s="5" t="s">
        <v>760</v>
      </c>
      <c r="E357" s="5">
        <f t="shared" si="47"/>
        <v>0</v>
      </c>
      <c r="F357" s="8" t="s">
        <v>671</v>
      </c>
      <c r="H357" s="35">
        <f>VLOOKUP(F357,'Gislaved vinter pigg_pf 2025'!$D$13:$E$70,2,FALSE)</f>
        <v>0</v>
      </c>
      <c r="I357" s="68">
        <f>'Conti vinter 2025'!$P$7</f>
        <v>45882</v>
      </c>
      <c r="J357" s="5">
        <f t="shared" ref="J357:K357" si="81">J356</f>
        <v>0</v>
      </c>
      <c r="K357" s="6">
        <f t="shared" ca="1" si="81"/>
        <v>45782</v>
      </c>
      <c r="M357" s="5">
        <f>'Conti vinter 2025'!$M$7</f>
        <v>0</v>
      </c>
      <c r="N357" s="5" t="s">
        <v>761</v>
      </c>
      <c r="O357" s="5" t="s">
        <v>762</v>
      </c>
      <c r="R357" s="5">
        <v>35</v>
      </c>
      <c r="T357" s="7" t="str">
        <f>'Conti vinter 2025'!$P$10</f>
        <v/>
      </c>
      <c r="U357" s="84" t="str">
        <f>'Conti vinter 2025'!$O$10</f>
        <v/>
      </c>
      <c r="X357" s="38" t="str">
        <f>'Gislaved vinter pigg_pf 2025'!$L$4</f>
        <v/>
      </c>
      <c r="Y357" s="39" t="str">
        <f>'Gislaved vinter pigg_pf 2025'!$L$5</f>
        <v/>
      </c>
      <c r="Z357" s="5" t="s">
        <v>764</v>
      </c>
    </row>
    <row r="358" spans="1:26" ht="15.5" x14ac:dyDescent="0.35">
      <c r="A358" s="5" t="s">
        <v>757</v>
      </c>
      <c r="B358" s="5" t="s">
        <v>758</v>
      </c>
      <c r="C358" s="5" t="s">
        <v>759</v>
      </c>
      <c r="D358" s="5" t="s">
        <v>760</v>
      </c>
      <c r="E358" s="5">
        <f t="shared" si="47"/>
        <v>0</v>
      </c>
      <c r="F358" s="8" t="s">
        <v>672</v>
      </c>
      <c r="H358" s="35">
        <f>VLOOKUP(F358,'Gislaved vinter pigg_pf 2025'!$D$13:$E$70,2,FALSE)</f>
        <v>0</v>
      </c>
      <c r="I358" s="68">
        <f>'Conti vinter 2025'!$P$7</f>
        <v>45882</v>
      </c>
      <c r="J358" s="5">
        <f t="shared" ref="J358:K358" si="82">J357</f>
        <v>0</v>
      </c>
      <c r="K358" s="6">
        <f t="shared" ca="1" si="82"/>
        <v>45782</v>
      </c>
      <c r="M358" s="5">
        <f>'Conti vinter 2025'!$M$7</f>
        <v>0</v>
      </c>
      <c r="N358" s="5" t="s">
        <v>761</v>
      </c>
      <c r="O358" s="5" t="s">
        <v>762</v>
      </c>
      <c r="R358" s="5">
        <v>35</v>
      </c>
      <c r="T358" s="7" t="str">
        <f>'Conti vinter 2025'!$P$10</f>
        <v/>
      </c>
      <c r="U358" s="84" t="str">
        <f>'Conti vinter 2025'!$O$10</f>
        <v/>
      </c>
      <c r="X358" s="38" t="str">
        <f>'Gislaved vinter pigg_pf 2025'!$L$4</f>
        <v/>
      </c>
      <c r="Y358" s="39" t="str">
        <f>'Gislaved vinter pigg_pf 2025'!$L$5</f>
        <v/>
      </c>
      <c r="Z358" s="5" t="s">
        <v>764</v>
      </c>
    </row>
    <row r="359" spans="1:26" ht="15.5" x14ac:dyDescent="0.35">
      <c r="A359" s="5" t="s">
        <v>757</v>
      </c>
      <c r="B359" s="5" t="s">
        <v>758</v>
      </c>
      <c r="C359" s="5" t="s">
        <v>759</v>
      </c>
      <c r="D359" s="5" t="s">
        <v>760</v>
      </c>
      <c r="E359" s="5">
        <f t="shared" si="47"/>
        <v>0</v>
      </c>
      <c r="F359" s="8" t="s">
        <v>673</v>
      </c>
      <c r="H359" s="35">
        <f>VLOOKUP(F359,'Gislaved vinter pigg_pf 2025'!$D$13:$E$70,2,FALSE)</f>
        <v>0</v>
      </c>
      <c r="I359" s="68">
        <f>'Conti vinter 2025'!$P$7</f>
        <v>45882</v>
      </c>
      <c r="J359" s="5">
        <f t="shared" ref="J359:K359" si="83">J358</f>
        <v>0</v>
      </c>
      <c r="K359" s="6">
        <f t="shared" ca="1" si="83"/>
        <v>45782</v>
      </c>
      <c r="M359" s="5">
        <f>'Conti vinter 2025'!$M$7</f>
        <v>0</v>
      </c>
      <c r="N359" s="5" t="s">
        <v>761</v>
      </c>
      <c r="O359" s="5" t="s">
        <v>762</v>
      </c>
      <c r="R359" s="5">
        <v>35</v>
      </c>
      <c r="T359" s="7" t="str">
        <f>'Conti vinter 2025'!$P$10</f>
        <v/>
      </c>
      <c r="U359" s="84" t="str">
        <f>'Conti vinter 2025'!$O$10</f>
        <v/>
      </c>
      <c r="X359" s="38" t="str">
        <f>'Gislaved vinter pigg_pf 2025'!$L$4</f>
        <v/>
      </c>
      <c r="Y359" s="39" t="str">
        <f>'Gislaved vinter pigg_pf 2025'!$L$5</f>
        <v/>
      </c>
      <c r="Z359" s="5" t="s">
        <v>764</v>
      </c>
    </row>
    <row r="360" spans="1:26" ht="15.5" x14ac:dyDescent="0.35">
      <c r="A360" s="5" t="s">
        <v>757</v>
      </c>
      <c r="B360" s="5" t="s">
        <v>758</v>
      </c>
      <c r="C360" s="5" t="s">
        <v>759</v>
      </c>
      <c r="D360" s="5" t="s">
        <v>760</v>
      </c>
      <c r="E360" s="5">
        <f t="shared" si="47"/>
        <v>0</v>
      </c>
      <c r="F360" s="8" t="s">
        <v>674</v>
      </c>
      <c r="H360" s="35">
        <f>VLOOKUP(F360,'Gislaved vinter pigg_pf 2025'!$D$13:$E$70,2,FALSE)</f>
        <v>0</v>
      </c>
      <c r="I360" s="68">
        <f>'Conti vinter 2025'!$P$7</f>
        <v>45882</v>
      </c>
      <c r="J360" s="5">
        <f t="shared" ref="J360:K360" si="84">J359</f>
        <v>0</v>
      </c>
      <c r="K360" s="6">
        <f t="shared" ca="1" si="84"/>
        <v>45782</v>
      </c>
      <c r="M360" s="5">
        <f>'Conti vinter 2025'!$M$7</f>
        <v>0</v>
      </c>
      <c r="N360" s="5" t="s">
        <v>761</v>
      </c>
      <c r="O360" s="5" t="s">
        <v>762</v>
      </c>
      <c r="R360" s="5">
        <v>35</v>
      </c>
      <c r="T360" s="7" t="str">
        <f>'Conti vinter 2025'!$P$10</f>
        <v/>
      </c>
      <c r="U360" s="84" t="str">
        <f>'Conti vinter 2025'!$O$10</f>
        <v/>
      </c>
      <c r="X360" s="38" t="str">
        <f>'Gislaved vinter pigg_pf 2025'!$L$4</f>
        <v/>
      </c>
      <c r="Y360" s="39" t="str">
        <f>'Gislaved vinter pigg_pf 2025'!$L$5</f>
        <v/>
      </c>
      <c r="Z360" s="5" t="s">
        <v>764</v>
      </c>
    </row>
    <row r="361" spans="1:26" ht="15.5" x14ac:dyDescent="0.35">
      <c r="A361" s="5" t="s">
        <v>757</v>
      </c>
      <c r="B361" s="5" t="s">
        <v>758</v>
      </c>
      <c r="C361" s="5" t="s">
        <v>759</v>
      </c>
      <c r="D361" s="5" t="s">
        <v>760</v>
      </c>
      <c r="E361" s="5">
        <f t="shared" si="47"/>
        <v>0</v>
      </c>
      <c r="F361" s="8" t="s">
        <v>675</v>
      </c>
      <c r="H361" s="35">
        <f>VLOOKUP(F361,'Gislaved vinter pigg_pf 2025'!$D$13:$E$70,2,FALSE)</f>
        <v>0</v>
      </c>
      <c r="I361" s="68">
        <f>'Conti vinter 2025'!$P$7</f>
        <v>45882</v>
      </c>
      <c r="J361" s="5">
        <f t="shared" ref="J361:K361" si="85">J360</f>
        <v>0</v>
      </c>
      <c r="K361" s="6">
        <f t="shared" ca="1" si="85"/>
        <v>45782</v>
      </c>
      <c r="M361" s="5">
        <f>'Conti vinter 2025'!$M$7</f>
        <v>0</v>
      </c>
      <c r="N361" s="5" t="s">
        <v>761</v>
      </c>
      <c r="O361" s="5" t="s">
        <v>762</v>
      </c>
      <c r="R361" s="5">
        <v>35</v>
      </c>
      <c r="T361" s="7" t="str">
        <f>'Conti vinter 2025'!$P$10</f>
        <v/>
      </c>
      <c r="U361" s="84" t="str">
        <f>'Conti vinter 2025'!$O$10</f>
        <v/>
      </c>
      <c r="X361" s="38" t="str">
        <f>'Gislaved vinter pigg_pf 2025'!$L$4</f>
        <v/>
      </c>
      <c r="Y361" s="39" t="str">
        <f>'Gislaved vinter pigg_pf 2025'!$L$5</f>
        <v/>
      </c>
      <c r="Z361" s="5" t="s">
        <v>764</v>
      </c>
    </row>
    <row r="362" spans="1:26" ht="15.5" x14ac:dyDescent="0.35">
      <c r="A362" s="5" t="s">
        <v>757</v>
      </c>
      <c r="B362" s="5" t="s">
        <v>758</v>
      </c>
      <c r="C362" s="5" t="s">
        <v>759</v>
      </c>
      <c r="D362" s="5" t="s">
        <v>760</v>
      </c>
      <c r="E362" s="5">
        <f t="shared" si="47"/>
        <v>0</v>
      </c>
      <c r="F362" s="8" t="s">
        <v>676</v>
      </c>
      <c r="H362" s="35">
        <f>VLOOKUP(F362,'Gislaved vinter pigg_pf 2025'!$D$13:$E$70,2,FALSE)</f>
        <v>0</v>
      </c>
      <c r="I362" s="68">
        <f>'Conti vinter 2025'!$P$7</f>
        <v>45882</v>
      </c>
      <c r="J362" s="5">
        <f t="shared" ref="J362:K362" si="86">J361</f>
        <v>0</v>
      </c>
      <c r="K362" s="6">
        <f t="shared" ca="1" si="86"/>
        <v>45782</v>
      </c>
      <c r="M362" s="5">
        <f>'Conti vinter 2025'!$M$7</f>
        <v>0</v>
      </c>
      <c r="N362" s="5" t="s">
        <v>761</v>
      </c>
      <c r="O362" s="5" t="s">
        <v>762</v>
      </c>
      <c r="R362" s="5">
        <v>35</v>
      </c>
      <c r="T362" s="7" t="str">
        <f>'Conti vinter 2025'!$P$10</f>
        <v/>
      </c>
      <c r="U362" s="84" t="str">
        <f>'Conti vinter 2025'!$O$10</f>
        <v/>
      </c>
      <c r="X362" s="38" t="str">
        <f>'Gislaved vinter pigg_pf 2025'!$L$4</f>
        <v/>
      </c>
      <c r="Y362" s="39" t="str">
        <f>'Gislaved vinter pigg_pf 2025'!$L$5</f>
        <v/>
      </c>
      <c r="Z362" s="5" t="s">
        <v>764</v>
      </c>
    </row>
    <row r="363" spans="1:26" ht="15.5" x14ac:dyDescent="0.35">
      <c r="A363" s="5" t="s">
        <v>757</v>
      </c>
      <c r="B363" s="5" t="s">
        <v>758</v>
      </c>
      <c r="C363" s="5" t="s">
        <v>759</v>
      </c>
      <c r="D363" s="5" t="s">
        <v>760</v>
      </c>
      <c r="E363" s="5">
        <f t="shared" si="47"/>
        <v>0</v>
      </c>
      <c r="F363" s="8" t="s">
        <v>677</v>
      </c>
      <c r="H363" s="35">
        <f>VLOOKUP(F363,'Gislaved vinter pigg_pf 2025'!$D$13:$E$70,2,FALSE)</f>
        <v>0</v>
      </c>
      <c r="I363" s="68">
        <f>'Conti vinter 2025'!$P$7</f>
        <v>45882</v>
      </c>
      <c r="J363" s="5">
        <f t="shared" ref="J363:K363" si="87">J362</f>
        <v>0</v>
      </c>
      <c r="K363" s="6">
        <f t="shared" ca="1" si="87"/>
        <v>45782</v>
      </c>
      <c r="M363" s="5">
        <f>'Conti vinter 2025'!$M$7</f>
        <v>0</v>
      </c>
      <c r="N363" s="5" t="s">
        <v>761</v>
      </c>
      <c r="O363" s="5" t="s">
        <v>762</v>
      </c>
      <c r="R363" s="5">
        <v>35</v>
      </c>
      <c r="T363" s="7" t="str">
        <f>'Conti vinter 2025'!$P$10</f>
        <v/>
      </c>
      <c r="U363" s="84" t="str">
        <f>'Conti vinter 2025'!$O$10</f>
        <v/>
      </c>
      <c r="X363" s="38" t="str">
        <f>'Gislaved vinter pigg_pf 2025'!$L$4</f>
        <v/>
      </c>
      <c r="Y363" s="39" t="str">
        <f>'Gislaved vinter pigg_pf 2025'!$L$5</f>
        <v/>
      </c>
      <c r="Z363" s="5" t="s">
        <v>764</v>
      </c>
    </row>
    <row r="364" spans="1:26" ht="15.5" x14ac:dyDescent="0.35">
      <c r="A364" s="5" t="s">
        <v>757</v>
      </c>
      <c r="B364" s="5" t="s">
        <v>758</v>
      </c>
      <c r="C364" s="5" t="s">
        <v>759</v>
      </c>
      <c r="D364" s="5" t="s">
        <v>760</v>
      </c>
      <c r="E364" s="5">
        <f t="shared" si="47"/>
        <v>0</v>
      </c>
      <c r="F364" s="8" t="s">
        <v>678</v>
      </c>
      <c r="H364" s="35">
        <f>VLOOKUP(F364,'Gislaved vinter pigg_pf 2025'!$D$13:$E$70,2,FALSE)</f>
        <v>0</v>
      </c>
      <c r="I364" s="68">
        <f>'Conti vinter 2025'!$P$7</f>
        <v>45882</v>
      </c>
      <c r="J364" s="5">
        <f t="shared" ref="J364:K364" si="88">J363</f>
        <v>0</v>
      </c>
      <c r="K364" s="6">
        <f t="shared" ca="1" si="88"/>
        <v>45782</v>
      </c>
      <c r="M364" s="5">
        <f>'Conti vinter 2025'!$M$7</f>
        <v>0</v>
      </c>
      <c r="N364" s="5" t="s">
        <v>761</v>
      </c>
      <c r="O364" s="5" t="s">
        <v>762</v>
      </c>
      <c r="R364" s="5">
        <v>35</v>
      </c>
      <c r="T364" s="7" t="str">
        <f>'Conti vinter 2025'!$P$10</f>
        <v/>
      </c>
      <c r="U364" s="84" t="str">
        <f>'Conti vinter 2025'!$O$10</f>
        <v/>
      </c>
      <c r="X364" s="38" t="str">
        <f>'Gislaved vinter pigg_pf 2025'!$L$4</f>
        <v/>
      </c>
      <c r="Y364" s="39" t="str">
        <f>'Gislaved vinter pigg_pf 2025'!$L$5</f>
        <v/>
      </c>
      <c r="Z364" s="5" t="s">
        <v>764</v>
      </c>
    </row>
    <row r="365" spans="1:26" ht="15.5" x14ac:dyDescent="0.35">
      <c r="A365" s="5" t="s">
        <v>757</v>
      </c>
      <c r="B365" s="5" t="s">
        <v>758</v>
      </c>
      <c r="C365" s="5" t="s">
        <v>759</v>
      </c>
      <c r="D365" s="5" t="s">
        <v>760</v>
      </c>
      <c r="E365" s="5">
        <f t="shared" si="47"/>
        <v>0</v>
      </c>
      <c r="F365" s="8" t="s">
        <v>679</v>
      </c>
      <c r="H365" s="35">
        <f>VLOOKUP(F365,'Gislaved vinter pigg_pf 2025'!$D$13:$E$70,2,FALSE)</f>
        <v>0</v>
      </c>
      <c r="I365" s="68">
        <f>'Conti vinter 2025'!$P$7</f>
        <v>45882</v>
      </c>
      <c r="J365" s="5">
        <f t="shared" ref="J365:K365" si="89">J364</f>
        <v>0</v>
      </c>
      <c r="K365" s="6">
        <f t="shared" ca="1" si="89"/>
        <v>45782</v>
      </c>
      <c r="M365" s="5">
        <f>'Conti vinter 2025'!$M$7</f>
        <v>0</v>
      </c>
      <c r="N365" s="5" t="s">
        <v>761</v>
      </c>
      <c r="O365" s="5" t="s">
        <v>762</v>
      </c>
      <c r="R365" s="5">
        <v>35</v>
      </c>
      <c r="T365" s="7" t="str">
        <f>'Conti vinter 2025'!$P$10</f>
        <v/>
      </c>
      <c r="U365" s="84" t="str">
        <f>'Conti vinter 2025'!$O$10</f>
        <v/>
      </c>
      <c r="X365" s="38" t="str">
        <f>'Gislaved vinter pigg_pf 2025'!$L$4</f>
        <v/>
      </c>
      <c r="Y365" s="39" t="str">
        <f>'Gislaved vinter pigg_pf 2025'!$L$5</f>
        <v/>
      </c>
      <c r="Z365" s="5" t="s">
        <v>764</v>
      </c>
    </row>
    <row r="366" spans="1:26" ht="15.5" x14ac:dyDescent="0.35">
      <c r="A366" s="5" t="s">
        <v>757</v>
      </c>
      <c r="B366" s="5" t="s">
        <v>758</v>
      </c>
      <c r="C366" s="5" t="s">
        <v>759</v>
      </c>
      <c r="D366" s="5" t="s">
        <v>760</v>
      </c>
      <c r="E366" s="5">
        <f t="shared" si="47"/>
        <v>0</v>
      </c>
      <c r="F366" s="8" t="s">
        <v>680</v>
      </c>
      <c r="H366" s="35">
        <f>VLOOKUP(F366,'Gislaved vinter pigg_pf 2025'!$D$13:$E$70,2,FALSE)</f>
        <v>0</v>
      </c>
      <c r="I366" s="68">
        <f>'Conti vinter 2025'!$P$7</f>
        <v>45882</v>
      </c>
      <c r="J366" s="5">
        <f t="shared" ref="J366:K366" si="90">J365</f>
        <v>0</v>
      </c>
      <c r="K366" s="6">
        <f t="shared" ca="1" si="90"/>
        <v>45782</v>
      </c>
      <c r="M366" s="5">
        <f>'Conti vinter 2025'!$M$7</f>
        <v>0</v>
      </c>
      <c r="N366" s="5" t="s">
        <v>761</v>
      </c>
      <c r="O366" s="5" t="s">
        <v>762</v>
      </c>
      <c r="R366" s="5">
        <v>35</v>
      </c>
      <c r="T366" s="7" t="str">
        <f>'Conti vinter 2025'!$P$10</f>
        <v/>
      </c>
      <c r="U366" s="84" t="str">
        <f>'Conti vinter 2025'!$O$10</f>
        <v/>
      </c>
      <c r="X366" s="38" t="str">
        <f>'Gislaved vinter pigg_pf 2025'!$L$4</f>
        <v/>
      </c>
      <c r="Y366" s="39" t="str">
        <f>'Gislaved vinter pigg_pf 2025'!$L$5</f>
        <v/>
      </c>
      <c r="Z366" s="5" t="s">
        <v>764</v>
      </c>
    </row>
    <row r="367" spans="1:26" ht="15.5" x14ac:dyDescent="0.35">
      <c r="A367" s="5" t="s">
        <v>757</v>
      </c>
      <c r="B367" s="5" t="s">
        <v>758</v>
      </c>
      <c r="C367" s="5" t="s">
        <v>759</v>
      </c>
      <c r="D367" s="5" t="s">
        <v>760</v>
      </c>
      <c r="E367" s="5">
        <f t="shared" si="47"/>
        <v>0</v>
      </c>
      <c r="F367" s="8" t="s">
        <v>681</v>
      </c>
      <c r="H367" s="35">
        <f>VLOOKUP(F367,'Gislaved vinter pigg_pf 2025'!$D$13:$E$70,2,FALSE)</f>
        <v>0</v>
      </c>
      <c r="I367" s="68">
        <f>'Conti vinter 2025'!$P$7</f>
        <v>45882</v>
      </c>
      <c r="J367" s="5">
        <f t="shared" ref="J367:K367" si="91">J366</f>
        <v>0</v>
      </c>
      <c r="K367" s="6">
        <f t="shared" ca="1" si="91"/>
        <v>45782</v>
      </c>
      <c r="M367" s="5">
        <f>'Conti vinter 2025'!$M$7</f>
        <v>0</v>
      </c>
      <c r="N367" s="5" t="s">
        <v>761</v>
      </c>
      <c r="O367" s="5" t="s">
        <v>762</v>
      </c>
      <c r="R367" s="5">
        <v>35</v>
      </c>
      <c r="T367" s="7" t="str">
        <f>'Conti vinter 2025'!$P$10</f>
        <v/>
      </c>
      <c r="U367" s="84" t="str">
        <f>'Conti vinter 2025'!$O$10</f>
        <v/>
      </c>
      <c r="X367" s="38" t="str">
        <f>'Gislaved vinter pigg_pf 2025'!$L$4</f>
        <v/>
      </c>
      <c r="Y367" s="39" t="str">
        <f>'Gislaved vinter pigg_pf 2025'!$L$5</f>
        <v/>
      </c>
      <c r="Z367" s="5" t="s">
        <v>764</v>
      </c>
    </row>
    <row r="368" spans="1:26" ht="15.5" x14ac:dyDescent="0.35">
      <c r="A368" s="5" t="s">
        <v>757</v>
      </c>
      <c r="B368" s="5" t="s">
        <v>758</v>
      </c>
      <c r="C368" s="5" t="s">
        <v>759</v>
      </c>
      <c r="D368" s="5" t="s">
        <v>760</v>
      </c>
      <c r="E368" s="5">
        <f t="shared" si="47"/>
        <v>0</v>
      </c>
      <c r="F368" s="8" t="s">
        <v>682</v>
      </c>
      <c r="H368" s="35">
        <f>VLOOKUP(F368,'Gislaved vinter pigg_pf 2025'!$D$13:$E$70,2,FALSE)</f>
        <v>0</v>
      </c>
      <c r="I368" s="68">
        <f>'Conti vinter 2025'!$P$7</f>
        <v>45882</v>
      </c>
      <c r="J368" s="5">
        <f t="shared" ref="J368:K368" si="92">J367</f>
        <v>0</v>
      </c>
      <c r="K368" s="6">
        <f t="shared" ca="1" si="92"/>
        <v>45782</v>
      </c>
      <c r="M368" s="5">
        <f>'Conti vinter 2025'!$M$7</f>
        <v>0</v>
      </c>
      <c r="N368" s="5" t="s">
        <v>761</v>
      </c>
      <c r="O368" s="5" t="s">
        <v>762</v>
      </c>
      <c r="R368" s="5">
        <v>35</v>
      </c>
      <c r="T368" s="7" t="str">
        <f>'Conti vinter 2025'!$P$10</f>
        <v/>
      </c>
      <c r="U368" s="84" t="str">
        <f>'Conti vinter 2025'!$O$10</f>
        <v/>
      </c>
      <c r="X368" s="38" t="str">
        <f>'Gislaved vinter pigg_pf 2025'!$L$4</f>
        <v/>
      </c>
      <c r="Y368" s="39" t="str">
        <f>'Gislaved vinter pigg_pf 2025'!$L$5</f>
        <v/>
      </c>
      <c r="Z368" s="5" t="s">
        <v>764</v>
      </c>
    </row>
    <row r="369" spans="1:26" ht="15.5" x14ac:dyDescent="0.35">
      <c r="A369" s="5" t="s">
        <v>757</v>
      </c>
      <c r="B369" s="5" t="s">
        <v>758</v>
      </c>
      <c r="C369" s="5" t="s">
        <v>759</v>
      </c>
      <c r="D369" s="5" t="s">
        <v>760</v>
      </c>
      <c r="E369" s="5">
        <f t="shared" si="47"/>
        <v>0</v>
      </c>
      <c r="F369" s="8" t="s">
        <v>683</v>
      </c>
      <c r="H369" s="35">
        <f>VLOOKUP(F369,'Gislaved vinter pigg_pf 2025'!$D$13:$E$70,2,FALSE)</f>
        <v>0</v>
      </c>
      <c r="I369" s="68">
        <f>'Conti vinter 2025'!$P$7</f>
        <v>45882</v>
      </c>
      <c r="J369" s="5">
        <f t="shared" ref="J369:K369" si="93">J368</f>
        <v>0</v>
      </c>
      <c r="K369" s="6">
        <f t="shared" ca="1" si="93"/>
        <v>45782</v>
      </c>
      <c r="M369" s="5">
        <f>'Conti vinter 2025'!$M$7</f>
        <v>0</v>
      </c>
      <c r="N369" s="5" t="s">
        <v>761</v>
      </c>
      <c r="O369" s="5" t="s">
        <v>762</v>
      </c>
      <c r="R369" s="5">
        <v>35</v>
      </c>
      <c r="T369" s="7" t="str">
        <f>'Conti vinter 2025'!$P$10</f>
        <v/>
      </c>
      <c r="U369" s="84" t="str">
        <f>'Conti vinter 2025'!$O$10</f>
        <v/>
      </c>
      <c r="X369" s="38" t="str">
        <f>'Gislaved vinter pigg_pf 2025'!$L$4</f>
        <v/>
      </c>
      <c r="Y369" s="39" t="str">
        <f>'Gislaved vinter pigg_pf 2025'!$L$5</f>
        <v/>
      </c>
      <c r="Z369" s="5" t="s">
        <v>764</v>
      </c>
    </row>
    <row r="370" spans="1:26" ht="15.5" x14ac:dyDescent="0.35">
      <c r="A370" s="5" t="s">
        <v>757</v>
      </c>
      <c r="B370" s="5" t="s">
        <v>758</v>
      </c>
      <c r="C370" s="5" t="s">
        <v>759</v>
      </c>
      <c r="D370" s="5" t="s">
        <v>760</v>
      </c>
      <c r="E370" s="5">
        <f t="shared" si="47"/>
        <v>0</v>
      </c>
      <c r="F370" s="8" t="s">
        <v>684</v>
      </c>
      <c r="H370" s="35">
        <f>VLOOKUP(F370,'Gislaved vinter pigg_pf 2025'!$D$13:$E$70,2,FALSE)</f>
        <v>0</v>
      </c>
      <c r="I370" s="68">
        <f>'Conti vinter 2025'!$P$7</f>
        <v>45882</v>
      </c>
      <c r="J370" s="5">
        <f t="shared" ref="J370:K370" si="94">J369</f>
        <v>0</v>
      </c>
      <c r="K370" s="6">
        <f t="shared" ca="1" si="94"/>
        <v>45782</v>
      </c>
      <c r="M370" s="5">
        <f>'Conti vinter 2025'!$M$7</f>
        <v>0</v>
      </c>
      <c r="N370" s="5" t="s">
        <v>761</v>
      </c>
      <c r="O370" s="5" t="s">
        <v>762</v>
      </c>
      <c r="R370" s="5">
        <v>35</v>
      </c>
      <c r="T370" s="7" t="str">
        <f>'Conti vinter 2025'!$P$10</f>
        <v/>
      </c>
      <c r="U370" s="84" t="str">
        <f>'Conti vinter 2025'!$O$10</f>
        <v/>
      </c>
      <c r="X370" s="38" t="str">
        <f>'Gislaved vinter pigg_pf 2025'!$L$4</f>
        <v/>
      </c>
      <c r="Y370" s="39" t="str">
        <f>'Gislaved vinter pigg_pf 2025'!$L$5</f>
        <v/>
      </c>
      <c r="Z370" s="5" t="s">
        <v>764</v>
      </c>
    </row>
    <row r="371" spans="1:26" ht="15.5" x14ac:dyDescent="0.35">
      <c r="A371" s="5" t="s">
        <v>757</v>
      </c>
      <c r="B371" s="5" t="s">
        <v>758</v>
      </c>
      <c r="C371" s="5" t="s">
        <v>759</v>
      </c>
      <c r="D371" s="5" t="s">
        <v>760</v>
      </c>
      <c r="E371" s="5">
        <f t="shared" si="47"/>
        <v>0</v>
      </c>
      <c r="F371" s="8" t="s">
        <v>685</v>
      </c>
      <c r="H371" s="35">
        <f>VLOOKUP(F371,'Gislaved vinter pigg_pf 2025'!$D$13:$E$70,2,FALSE)</f>
        <v>0</v>
      </c>
      <c r="I371" s="68">
        <f>'Conti vinter 2025'!$P$7</f>
        <v>45882</v>
      </c>
      <c r="J371" s="5">
        <f t="shared" ref="J371:K371" si="95">J370</f>
        <v>0</v>
      </c>
      <c r="K371" s="6">
        <f t="shared" ca="1" si="95"/>
        <v>45782</v>
      </c>
      <c r="M371" s="5">
        <f>'Conti vinter 2025'!$M$7</f>
        <v>0</v>
      </c>
      <c r="N371" s="5" t="s">
        <v>761</v>
      </c>
      <c r="O371" s="5" t="s">
        <v>762</v>
      </c>
      <c r="R371" s="5">
        <v>35</v>
      </c>
      <c r="T371" s="7" t="str">
        <f>'Conti vinter 2025'!$P$10</f>
        <v/>
      </c>
      <c r="U371" s="84" t="str">
        <f>'Conti vinter 2025'!$O$10</f>
        <v/>
      </c>
      <c r="X371" s="38" t="str">
        <f>'Gislaved vinter pigg_pf 2025'!$L$4</f>
        <v/>
      </c>
      <c r="Y371" s="39" t="str">
        <f>'Gislaved vinter pigg_pf 2025'!$L$5</f>
        <v/>
      </c>
      <c r="Z371" s="5" t="s">
        <v>764</v>
      </c>
    </row>
    <row r="372" spans="1:26" ht="15.5" x14ac:dyDescent="0.35">
      <c r="A372" s="5" t="s">
        <v>757</v>
      </c>
      <c r="B372" s="5" t="s">
        <v>758</v>
      </c>
      <c r="C372" s="5" t="s">
        <v>759</v>
      </c>
      <c r="D372" s="5" t="s">
        <v>760</v>
      </c>
      <c r="E372" s="5">
        <f t="shared" si="47"/>
        <v>0</v>
      </c>
      <c r="F372" s="8" t="s">
        <v>686</v>
      </c>
      <c r="H372" s="35">
        <f>VLOOKUP(F372,'Gislaved vinter pigg_pf 2025'!$D$13:$E$70,2,FALSE)</f>
        <v>0</v>
      </c>
      <c r="I372" s="68">
        <f>'Conti vinter 2025'!$P$7</f>
        <v>45882</v>
      </c>
      <c r="J372" s="5">
        <f t="shared" ref="J372:K372" si="96">J371</f>
        <v>0</v>
      </c>
      <c r="K372" s="6">
        <f t="shared" ca="1" si="96"/>
        <v>45782</v>
      </c>
      <c r="M372" s="5">
        <f>'Conti vinter 2025'!$M$7</f>
        <v>0</v>
      </c>
      <c r="N372" s="5" t="s">
        <v>761</v>
      </c>
      <c r="O372" s="5" t="s">
        <v>762</v>
      </c>
      <c r="R372" s="5">
        <v>35</v>
      </c>
      <c r="T372" s="7" t="str">
        <f>'Conti vinter 2025'!$P$10</f>
        <v/>
      </c>
      <c r="U372" s="84" t="str">
        <f>'Conti vinter 2025'!$O$10</f>
        <v/>
      </c>
      <c r="X372" s="38" t="str">
        <f>'Gislaved vinter pigg_pf 2025'!$L$4</f>
        <v/>
      </c>
      <c r="Y372" s="39" t="str">
        <f>'Gislaved vinter pigg_pf 2025'!$L$5</f>
        <v/>
      </c>
      <c r="Z372" s="5" t="s">
        <v>764</v>
      </c>
    </row>
    <row r="373" spans="1:26" ht="15.5" x14ac:dyDescent="0.35">
      <c r="A373" s="5" t="s">
        <v>757</v>
      </c>
      <c r="B373" s="5" t="s">
        <v>758</v>
      </c>
      <c r="C373" s="5" t="s">
        <v>759</v>
      </c>
      <c r="D373" s="5" t="s">
        <v>760</v>
      </c>
      <c r="E373" s="5">
        <f t="shared" si="47"/>
        <v>0</v>
      </c>
      <c r="F373" s="8" t="s">
        <v>687</v>
      </c>
      <c r="H373" s="35">
        <f>VLOOKUP(F373,'Gislaved vinter pigg_pf 2025'!$D$13:$E$70,2,FALSE)</f>
        <v>0</v>
      </c>
      <c r="I373" s="68">
        <f>'Conti vinter 2025'!$P$7</f>
        <v>45882</v>
      </c>
      <c r="J373" s="5">
        <f t="shared" ref="J373:K373" si="97">J372</f>
        <v>0</v>
      </c>
      <c r="K373" s="6">
        <f t="shared" ca="1" si="97"/>
        <v>45782</v>
      </c>
      <c r="M373" s="5">
        <f>'Conti vinter 2025'!$M$7</f>
        <v>0</v>
      </c>
      <c r="N373" s="5" t="s">
        <v>761</v>
      </c>
      <c r="O373" s="5" t="s">
        <v>762</v>
      </c>
      <c r="R373" s="5">
        <v>35</v>
      </c>
      <c r="T373" s="7" t="str">
        <f>'Conti vinter 2025'!$P$10</f>
        <v/>
      </c>
      <c r="U373" s="84" t="str">
        <f>'Conti vinter 2025'!$O$10</f>
        <v/>
      </c>
      <c r="X373" s="38" t="str">
        <f>'Gislaved vinter pigg_pf 2025'!$L$4</f>
        <v/>
      </c>
      <c r="Y373" s="39" t="str">
        <f>'Gislaved vinter pigg_pf 2025'!$L$5</f>
        <v/>
      </c>
      <c r="Z373" s="5" t="s">
        <v>764</v>
      </c>
    </row>
    <row r="374" spans="1:26" ht="15.5" x14ac:dyDescent="0.35">
      <c r="A374" s="5" t="s">
        <v>757</v>
      </c>
      <c r="B374" s="5" t="s">
        <v>758</v>
      </c>
      <c r="C374" s="5" t="s">
        <v>759</v>
      </c>
      <c r="D374" s="5" t="s">
        <v>760</v>
      </c>
      <c r="E374" s="5">
        <f t="shared" si="47"/>
        <v>0</v>
      </c>
      <c r="F374" s="8" t="s">
        <v>688</v>
      </c>
      <c r="H374" s="35">
        <f>VLOOKUP(F374,'Gislaved vinter pigg_pf 2025'!$D$13:$E$70,2,FALSE)</f>
        <v>0</v>
      </c>
      <c r="I374" s="68">
        <f>'Conti vinter 2025'!$P$7</f>
        <v>45882</v>
      </c>
      <c r="J374" s="5">
        <f t="shared" ref="J374:K374" si="98">J373</f>
        <v>0</v>
      </c>
      <c r="K374" s="6">
        <f t="shared" ca="1" si="98"/>
        <v>45782</v>
      </c>
      <c r="M374" s="5">
        <f>'Conti vinter 2025'!$M$7</f>
        <v>0</v>
      </c>
      <c r="N374" s="5" t="s">
        <v>761</v>
      </c>
      <c r="O374" s="5" t="s">
        <v>762</v>
      </c>
      <c r="R374" s="5">
        <v>35</v>
      </c>
      <c r="T374" s="7" t="str">
        <f>'Conti vinter 2025'!$P$10</f>
        <v/>
      </c>
      <c r="U374" s="84" t="str">
        <f>'Conti vinter 2025'!$O$10</f>
        <v/>
      </c>
      <c r="X374" s="38" t="str">
        <f>'Gislaved vinter pigg_pf 2025'!$L$4</f>
        <v/>
      </c>
      <c r="Y374" s="39" t="str">
        <f>'Gislaved vinter pigg_pf 2025'!$L$5</f>
        <v/>
      </c>
      <c r="Z374" s="5" t="s">
        <v>764</v>
      </c>
    </row>
    <row r="375" spans="1:26" ht="15.5" x14ac:dyDescent="0.35">
      <c r="A375" s="5" t="s">
        <v>757</v>
      </c>
      <c r="B375" s="5" t="s">
        <v>758</v>
      </c>
      <c r="C375" s="5" t="s">
        <v>759</v>
      </c>
      <c r="D375" s="5" t="s">
        <v>760</v>
      </c>
      <c r="E375" s="5">
        <f t="shared" si="47"/>
        <v>0</v>
      </c>
      <c r="F375" s="8" t="s">
        <v>689</v>
      </c>
      <c r="H375" s="35">
        <f>VLOOKUP(F375,'Gislaved vinter pigg_pf 2025'!$D$13:$E$70,2,FALSE)</f>
        <v>0</v>
      </c>
      <c r="I375" s="68">
        <f>'Conti vinter 2025'!$P$7</f>
        <v>45882</v>
      </c>
      <c r="J375" s="5">
        <f t="shared" ref="J375:K375" si="99">J374</f>
        <v>0</v>
      </c>
      <c r="K375" s="6">
        <f t="shared" ca="1" si="99"/>
        <v>45782</v>
      </c>
      <c r="M375" s="5">
        <f>'Conti vinter 2025'!$M$7</f>
        <v>0</v>
      </c>
      <c r="N375" s="5" t="s">
        <v>761</v>
      </c>
      <c r="O375" s="5" t="s">
        <v>762</v>
      </c>
      <c r="R375" s="5">
        <v>35</v>
      </c>
      <c r="T375" s="7" t="str">
        <f>'Conti vinter 2025'!$P$10</f>
        <v/>
      </c>
      <c r="U375" s="84" t="str">
        <f>'Conti vinter 2025'!$O$10</f>
        <v/>
      </c>
      <c r="X375" s="38" t="str">
        <f>'Gislaved vinter pigg_pf 2025'!$L$4</f>
        <v/>
      </c>
      <c r="Y375" s="39" t="str">
        <f>'Gislaved vinter pigg_pf 2025'!$L$5</f>
        <v/>
      </c>
      <c r="Z375" s="5" t="s">
        <v>764</v>
      </c>
    </row>
    <row r="376" spans="1:26" ht="15.5" x14ac:dyDescent="0.35">
      <c r="A376" s="5" t="s">
        <v>757</v>
      </c>
      <c r="B376" s="5" t="s">
        <v>758</v>
      </c>
      <c r="C376" s="5" t="s">
        <v>759</v>
      </c>
      <c r="D376" s="5" t="s">
        <v>760</v>
      </c>
      <c r="E376" s="5">
        <f t="shared" si="47"/>
        <v>0</v>
      </c>
      <c r="F376" s="8" t="s">
        <v>690</v>
      </c>
      <c r="H376" s="35">
        <f>VLOOKUP(F376,'Gislaved vinter pigg_pf 2025'!$D$13:$E$70,2,FALSE)</f>
        <v>0</v>
      </c>
      <c r="I376" s="68">
        <f>'Conti vinter 2025'!$P$7</f>
        <v>45882</v>
      </c>
      <c r="J376" s="5">
        <f t="shared" ref="J376:K376" si="100">J375</f>
        <v>0</v>
      </c>
      <c r="K376" s="6">
        <f t="shared" ca="1" si="100"/>
        <v>45782</v>
      </c>
      <c r="M376" s="5">
        <f>'Conti vinter 2025'!$M$7</f>
        <v>0</v>
      </c>
      <c r="N376" s="5" t="s">
        <v>761</v>
      </c>
      <c r="O376" s="5" t="s">
        <v>762</v>
      </c>
      <c r="R376" s="5">
        <v>35</v>
      </c>
      <c r="T376" s="7" t="str">
        <f>'Conti vinter 2025'!$P$10</f>
        <v/>
      </c>
      <c r="U376" s="84" t="str">
        <f>'Conti vinter 2025'!$O$10</f>
        <v/>
      </c>
      <c r="X376" s="38" t="str">
        <f>'Gislaved vinter pigg_pf 2025'!$L$4</f>
        <v/>
      </c>
      <c r="Y376" s="39" t="str">
        <f>'Gislaved vinter pigg_pf 2025'!$L$5</f>
        <v/>
      </c>
      <c r="Z376" s="5" t="s">
        <v>764</v>
      </c>
    </row>
    <row r="377" spans="1:26" ht="15.5" x14ac:dyDescent="0.35">
      <c r="A377" s="5" t="s">
        <v>757</v>
      </c>
      <c r="B377" s="5" t="s">
        <v>758</v>
      </c>
      <c r="C377" s="5" t="s">
        <v>759</v>
      </c>
      <c r="D377" s="5" t="s">
        <v>760</v>
      </c>
      <c r="E377" s="5">
        <f t="shared" si="47"/>
        <v>0</v>
      </c>
      <c r="F377" s="8" t="s">
        <v>691</v>
      </c>
      <c r="H377" s="35">
        <f>VLOOKUP(F377,'Gislaved vinter pigg_pf 2025'!$D$13:$E$70,2,FALSE)</f>
        <v>0</v>
      </c>
      <c r="I377" s="68">
        <f>'Conti vinter 2025'!$P$7</f>
        <v>45882</v>
      </c>
      <c r="J377" s="5">
        <f t="shared" ref="J377:K377" si="101">J376</f>
        <v>0</v>
      </c>
      <c r="K377" s="6">
        <f t="shared" ca="1" si="101"/>
        <v>45782</v>
      </c>
      <c r="M377" s="5">
        <f>'Conti vinter 2025'!$M$7</f>
        <v>0</v>
      </c>
      <c r="N377" s="5" t="s">
        <v>761</v>
      </c>
      <c r="O377" s="5" t="s">
        <v>762</v>
      </c>
      <c r="R377" s="5">
        <v>35</v>
      </c>
      <c r="T377" s="7" t="str">
        <f>'Conti vinter 2025'!$P$10</f>
        <v/>
      </c>
      <c r="U377" s="84" t="str">
        <f>'Conti vinter 2025'!$O$10</f>
        <v/>
      </c>
      <c r="X377" s="38" t="str">
        <f>'Gislaved vinter pigg_pf 2025'!$L$4</f>
        <v/>
      </c>
      <c r="Y377" s="39" t="str">
        <f>'Gislaved vinter pigg_pf 2025'!$L$5</f>
        <v/>
      </c>
      <c r="Z377" s="5" t="s">
        <v>764</v>
      </c>
    </row>
    <row r="378" spans="1:26" ht="15.5" x14ac:dyDescent="0.35">
      <c r="A378" s="5" t="s">
        <v>757</v>
      </c>
      <c r="B378" s="5" t="s">
        <v>758</v>
      </c>
      <c r="C378" s="5" t="s">
        <v>759</v>
      </c>
      <c r="D378" s="5" t="s">
        <v>760</v>
      </c>
      <c r="E378" s="5">
        <f t="shared" si="47"/>
        <v>0</v>
      </c>
      <c r="F378" s="8" t="s">
        <v>692</v>
      </c>
      <c r="H378" s="35">
        <f>VLOOKUP(F378,'Gislaved vinter pigg_pf 2025'!$D$13:$E$70,2,FALSE)</f>
        <v>0</v>
      </c>
      <c r="I378" s="68">
        <f>'Conti vinter 2025'!$P$7</f>
        <v>45882</v>
      </c>
      <c r="J378" s="5">
        <f t="shared" ref="J378:K378" si="102">J377</f>
        <v>0</v>
      </c>
      <c r="K378" s="6">
        <f t="shared" ca="1" si="102"/>
        <v>45782</v>
      </c>
      <c r="M378" s="5">
        <f>'Conti vinter 2025'!$M$7</f>
        <v>0</v>
      </c>
      <c r="N378" s="5" t="s">
        <v>761</v>
      </c>
      <c r="O378" s="5" t="s">
        <v>762</v>
      </c>
      <c r="R378" s="5">
        <v>35</v>
      </c>
      <c r="T378" s="7" t="str">
        <f>'Conti vinter 2025'!$P$10</f>
        <v/>
      </c>
      <c r="U378" s="84" t="str">
        <f>'Conti vinter 2025'!$O$10</f>
        <v/>
      </c>
      <c r="X378" s="38" t="str">
        <f>'Gislaved vinter pigg_pf 2025'!$L$4</f>
        <v/>
      </c>
      <c r="Y378" s="39" t="str">
        <f>'Gislaved vinter pigg_pf 2025'!$L$5</f>
        <v/>
      </c>
      <c r="Z378" s="5" t="s">
        <v>764</v>
      </c>
    </row>
    <row r="379" spans="1:26" ht="15.5" x14ac:dyDescent="0.35">
      <c r="A379" s="5" t="s">
        <v>757</v>
      </c>
      <c r="B379" s="5" t="s">
        <v>758</v>
      </c>
      <c r="C379" s="5" t="s">
        <v>759</v>
      </c>
      <c r="D379" s="5" t="s">
        <v>760</v>
      </c>
      <c r="E379" s="5">
        <f t="shared" si="47"/>
        <v>0</v>
      </c>
      <c r="F379" s="8" t="s">
        <v>693</v>
      </c>
      <c r="H379" s="35">
        <f>VLOOKUP(F379,'Gislaved vinter pigg_pf 2025'!$D$13:$E$70,2,FALSE)</f>
        <v>0</v>
      </c>
      <c r="I379" s="68">
        <f>'Conti vinter 2025'!$P$7</f>
        <v>45882</v>
      </c>
      <c r="J379" s="5">
        <f t="shared" ref="J379:K379" si="103">J378</f>
        <v>0</v>
      </c>
      <c r="K379" s="6">
        <f t="shared" ca="1" si="103"/>
        <v>45782</v>
      </c>
      <c r="M379" s="5">
        <f>'Conti vinter 2025'!$M$7</f>
        <v>0</v>
      </c>
      <c r="N379" s="5" t="s">
        <v>761</v>
      </c>
      <c r="O379" s="5" t="s">
        <v>762</v>
      </c>
      <c r="R379" s="5">
        <v>35</v>
      </c>
      <c r="T379" s="7" t="str">
        <f>'Conti vinter 2025'!$P$10</f>
        <v/>
      </c>
      <c r="U379" s="84" t="str">
        <f>'Conti vinter 2025'!$O$10</f>
        <v/>
      </c>
      <c r="X379" s="38" t="str">
        <f>'Gislaved vinter pigg_pf 2025'!$L$4</f>
        <v/>
      </c>
      <c r="Y379" s="39" t="str">
        <f>'Gislaved vinter pigg_pf 2025'!$L$5</f>
        <v/>
      </c>
      <c r="Z379" s="5" t="s">
        <v>764</v>
      </c>
    </row>
    <row r="380" spans="1:26" ht="15.5" x14ac:dyDescent="0.35">
      <c r="A380" s="5" t="s">
        <v>757</v>
      </c>
      <c r="B380" s="5" t="s">
        <v>758</v>
      </c>
      <c r="C380" s="5" t="s">
        <v>759</v>
      </c>
      <c r="D380" s="5" t="s">
        <v>760</v>
      </c>
      <c r="E380" s="5">
        <f t="shared" si="47"/>
        <v>0</v>
      </c>
      <c r="F380" s="8" t="s">
        <v>694</v>
      </c>
      <c r="H380" s="35">
        <f>VLOOKUP(F380,'Gislaved vinter pigg_pf 2025'!$D$13:$E$70,2,FALSE)</f>
        <v>0</v>
      </c>
      <c r="I380" s="68">
        <f>'Conti vinter 2025'!$P$7</f>
        <v>45882</v>
      </c>
      <c r="J380" s="5">
        <f t="shared" ref="J380:K380" si="104">J379</f>
        <v>0</v>
      </c>
      <c r="K380" s="6">
        <f t="shared" ca="1" si="104"/>
        <v>45782</v>
      </c>
      <c r="M380" s="5">
        <f>'Conti vinter 2025'!$M$7</f>
        <v>0</v>
      </c>
      <c r="N380" s="5" t="s">
        <v>761</v>
      </c>
      <c r="O380" s="5" t="s">
        <v>762</v>
      </c>
      <c r="R380" s="5">
        <v>35</v>
      </c>
      <c r="T380" s="7" t="str">
        <f>'Conti vinter 2025'!$P$10</f>
        <v/>
      </c>
      <c r="U380" s="84" t="str">
        <f>'Conti vinter 2025'!$O$10</f>
        <v/>
      </c>
      <c r="X380" s="38" t="str">
        <f>'Gislaved vinter pigg_pf 2025'!$L$4</f>
        <v/>
      </c>
      <c r="Y380" s="39" t="str">
        <f>'Gislaved vinter pigg_pf 2025'!$L$5</f>
        <v/>
      </c>
      <c r="Z380" s="5" t="s">
        <v>764</v>
      </c>
    </row>
    <row r="381" spans="1:26" ht="15.5" x14ac:dyDescent="0.35">
      <c r="A381" s="5" t="s">
        <v>757</v>
      </c>
      <c r="B381" s="5" t="s">
        <v>758</v>
      </c>
      <c r="C381" s="5" t="s">
        <v>759</v>
      </c>
      <c r="D381" s="5" t="s">
        <v>760</v>
      </c>
      <c r="E381" s="5">
        <f t="shared" si="47"/>
        <v>0</v>
      </c>
      <c r="F381" s="8" t="s">
        <v>695</v>
      </c>
      <c r="H381" s="35">
        <f>VLOOKUP(F381,'Gislaved vinter pigg_pf 2025'!$D$13:$E$70,2,FALSE)</f>
        <v>0</v>
      </c>
      <c r="I381" s="68">
        <f>'Conti vinter 2025'!$P$7</f>
        <v>45882</v>
      </c>
      <c r="J381" s="5">
        <f t="shared" ref="J381:K381" si="105">J380</f>
        <v>0</v>
      </c>
      <c r="K381" s="6">
        <f t="shared" ca="1" si="105"/>
        <v>45782</v>
      </c>
      <c r="M381" s="5">
        <f>'Conti vinter 2025'!$M$7</f>
        <v>0</v>
      </c>
      <c r="N381" s="5" t="s">
        <v>761</v>
      </c>
      <c r="O381" s="5" t="s">
        <v>762</v>
      </c>
      <c r="R381" s="5">
        <v>35</v>
      </c>
      <c r="T381" s="7" t="str">
        <f>'Conti vinter 2025'!$P$10</f>
        <v/>
      </c>
      <c r="U381" s="84" t="str">
        <f>'Conti vinter 2025'!$O$10</f>
        <v/>
      </c>
      <c r="X381" s="38" t="str">
        <f>'Gislaved vinter pigg_pf 2025'!$L$4</f>
        <v/>
      </c>
      <c r="Y381" s="39" t="str">
        <f>'Gislaved vinter pigg_pf 2025'!$L$5</f>
        <v/>
      </c>
      <c r="Z381" s="5" t="s">
        <v>764</v>
      </c>
    </row>
    <row r="382" spans="1:26" ht="15.5" x14ac:dyDescent="0.35">
      <c r="A382" s="5" t="s">
        <v>757</v>
      </c>
      <c r="B382" s="5" t="s">
        <v>758</v>
      </c>
      <c r="C382" s="5" t="s">
        <v>759</v>
      </c>
      <c r="D382" s="5" t="s">
        <v>760</v>
      </c>
      <c r="E382" s="5">
        <f t="shared" si="47"/>
        <v>0</v>
      </c>
      <c r="F382" s="8" t="s">
        <v>696</v>
      </c>
      <c r="H382" s="35">
        <f>VLOOKUP(F382,'Gislaved vinter pigg_pf 2025'!$D$13:$E$70,2,FALSE)</f>
        <v>0</v>
      </c>
      <c r="I382" s="68">
        <f>'Conti vinter 2025'!$P$7</f>
        <v>45882</v>
      </c>
      <c r="J382" s="5">
        <f t="shared" ref="J382:K382" si="106">J381</f>
        <v>0</v>
      </c>
      <c r="K382" s="6">
        <f t="shared" ca="1" si="106"/>
        <v>45782</v>
      </c>
      <c r="M382" s="5">
        <f>'Conti vinter 2025'!$M$7</f>
        <v>0</v>
      </c>
      <c r="N382" s="5" t="s">
        <v>761</v>
      </c>
      <c r="O382" s="5" t="s">
        <v>762</v>
      </c>
      <c r="R382" s="5">
        <v>35</v>
      </c>
      <c r="T382" s="7" t="str">
        <f>'Conti vinter 2025'!$P$10</f>
        <v/>
      </c>
      <c r="U382" s="84" t="str">
        <f>'Conti vinter 2025'!$O$10</f>
        <v/>
      </c>
      <c r="X382" s="38" t="str">
        <f>'Gislaved vinter pigg_pf 2025'!$L$4</f>
        <v/>
      </c>
      <c r="Y382" s="39" t="str">
        <f>'Gislaved vinter pigg_pf 2025'!$L$5</f>
        <v/>
      </c>
      <c r="Z382" s="5" t="s">
        <v>764</v>
      </c>
    </row>
    <row r="383" spans="1:26" ht="15.5" x14ac:dyDescent="0.35">
      <c r="A383" s="5" t="s">
        <v>757</v>
      </c>
      <c r="B383" s="5" t="s">
        <v>758</v>
      </c>
      <c r="C383" s="5" t="s">
        <v>759</v>
      </c>
      <c r="D383" s="5" t="s">
        <v>760</v>
      </c>
      <c r="E383" s="5">
        <f t="shared" si="47"/>
        <v>0</v>
      </c>
      <c r="F383" s="8" t="s">
        <v>697</v>
      </c>
      <c r="H383" s="35">
        <f>VLOOKUP(F383,'Gislaved vinter pigg_pf 2025'!$D$13:$E$70,2,FALSE)</f>
        <v>0</v>
      </c>
      <c r="I383" s="68">
        <f>'Conti vinter 2025'!$P$7</f>
        <v>45882</v>
      </c>
      <c r="J383" s="5">
        <f t="shared" ref="J383:K383" si="107">J382</f>
        <v>0</v>
      </c>
      <c r="K383" s="6">
        <f t="shared" ca="1" si="107"/>
        <v>45782</v>
      </c>
      <c r="M383" s="5">
        <f>'Conti vinter 2025'!$M$7</f>
        <v>0</v>
      </c>
      <c r="N383" s="5" t="s">
        <v>761</v>
      </c>
      <c r="O383" s="5" t="s">
        <v>762</v>
      </c>
      <c r="R383" s="5">
        <v>35</v>
      </c>
      <c r="T383" s="7" t="str">
        <f>'Conti vinter 2025'!$P$10</f>
        <v/>
      </c>
      <c r="U383" s="84" t="str">
        <f>'Conti vinter 2025'!$O$10</f>
        <v/>
      </c>
      <c r="X383" s="38" t="str">
        <f>'Gislaved vinter pigg_pf 2025'!$L$4</f>
        <v/>
      </c>
      <c r="Y383" s="39" t="str">
        <f>'Gislaved vinter pigg_pf 2025'!$L$5</f>
        <v/>
      </c>
      <c r="Z383" s="5" t="s">
        <v>764</v>
      </c>
    </row>
    <row r="384" spans="1:26" ht="15.5" x14ac:dyDescent="0.35">
      <c r="A384" s="5" t="s">
        <v>757</v>
      </c>
      <c r="B384" s="5" t="s">
        <v>758</v>
      </c>
      <c r="C384" s="5" t="s">
        <v>759</v>
      </c>
      <c r="D384" s="5" t="s">
        <v>760</v>
      </c>
      <c r="E384" s="5">
        <f t="shared" si="47"/>
        <v>0</v>
      </c>
      <c r="F384" s="8" t="s">
        <v>698</v>
      </c>
      <c r="H384" s="35">
        <f>VLOOKUP(F384,'Gislaved vinter pigg_pf 2025'!$D$13:$E$70,2,FALSE)</f>
        <v>0</v>
      </c>
      <c r="I384" s="68">
        <f>'Conti vinter 2025'!$P$7</f>
        <v>45882</v>
      </c>
      <c r="J384" s="5">
        <f t="shared" ref="J384:K384" si="108">J383</f>
        <v>0</v>
      </c>
      <c r="K384" s="6">
        <f t="shared" ca="1" si="108"/>
        <v>45782</v>
      </c>
      <c r="M384" s="5">
        <f>'Conti vinter 2025'!$M$7</f>
        <v>0</v>
      </c>
      <c r="N384" s="5" t="s">
        <v>761</v>
      </c>
      <c r="O384" s="5" t="s">
        <v>762</v>
      </c>
      <c r="R384" s="5">
        <v>35</v>
      </c>
      <c r="T384" s="7" t="str">
        <f>'Conti vinter 2025'!$P$10</f>
        <v/>
      </c>
      <c r="U384" s="84" t="str">
        <f>'Conti vinter 2025'!$O$10</f>
        <v/>
      </c>
      <c r="X384" s="38" t="str">
        <f>'Gislaved vinter pigg_pf 2025'!$L$4</f>
        <v/>
      </c>
      <c r="Y384" s="39" t="str">
        <f>'Gislaved vinter pigg_pf 2025'!$L$5</f>
        <v/>
      </c>
      <c r="Z384" s="5" t="s">
        <v>764</v>
      </c>
    </row>
    <row r="385" spans="1:26" ht="15.5" x14ac:dyDescent="0.35">
      <c r="A385" s="5" t="s">
        <v>757</v>
      </c>
      <c r="B385" s="5" t="s">
        <v>758</v>
      </c>
      <c r="C385" s="5" t="s">
        <v>759</v>
      </c>
      <c r="D385" s="5" t="s">
        <v>760</v>
      </c>
      <c r="E385" s="5">
        <f t="shared" si="47"/>
        <v>0</v>
      </c>
      <c r="F385" s="8" t="s">
        <v>699</v>
      </c>
      <c r="H385" s="35">
        <f>VLOOKUP(F385,'Gislaved vinter pigg_pf 2025'!$D$13:$E$70,2,FALSE)</f>
        <v>0</v>
      </c>
      <c r="I385" s="68">
        <f>'Conti vinter 2025'!$P$7</f>
        <v>45882</v>
      </c>
      <c r="J385" s="5">
        <f t="shared" ref="J385:K385" si="109">J384</f>
        <v>0</v>
      </c>
      <c r="K385" s="6">
        <f t="shared" ca="1" si="109"/>
        <v>45782</v>
      </c>
      <c r="M385" s="5">
        <f>'Conti vinter 2025'!$M$7</f>
        <v>0</v>
      </c>
      <c r="N385" s="5" t="s">
        <v>761</v>
      </c>
      <c r="O385" s="5" t="s">
        <v>762</v>
      </c>
      <c r="R385" s="5">
        <v>35</v>
      </c>
      <c r="T385" s="7" t="str">
        <f>'Conti vinter 2025'!$P$10</f>
        <v/>
      </c>
      <c r="U385" s="84" t="str">
        <f>'Conti vinter 2025'!$O$10</f>
        <v/>
      </c>
      <c r="X385" s="38" t="str">
        <f>'Gislaved vinter pigg_pf 2025'!$L$4</f>
        <v/>
      </c>
      <c r="Y385" s="39" t="str">
        <f>'Gislaved vinter pigg_pf 2025'!$L$5</f>
        <v/>
      </c>
      <c r="Z385" s="5" t="s">
        <v>764</v>
      </c>
    </row>
    <row r="386" spans="1:26" ht="15.5" x14ac:dyDescent="0.35">
      <c r="A386" s="5" t="s">
        <v>757</v>
      </c>
      <c r="B386" s="5" t="s">
        <v>758</v>
      </c>
      <c r="C386" s="5" t="s">
        <v>759</v>
      </c>
      <c r="D386" s="5" t="s">
        <v>760</v>
      </c>
      <c r="E386" s="5">
        <f t="shared" si="47"/>
        <v>0</v>
      </c>
      <c r="F386" s="8" t="s">
        <v>700</v>
      </c>
      <c r="H386" s="35">
        <f>VLOOKUP(F386,'Gislaved vinter pigg_pf 2025'!$D$13:$E$70,2,FALSE)</f>
        <v>0</v>
      </c>
      <c r="I386" s="68">
        <f>'Conti vinter 2025'!$P$7</f>
        <v>45882</v>
      </c>
      <c r="J386" s="5">
        <f t="shared" ref="J386:K386" si="110">J385</f>
        <v>0</v>
      </c>
      <c r="K386" s="6">
        <f t="shared" ca="1" si="110"/>
        <v>45782</v>
      </c>
      <c r="M386" s="5">
        <f>'Conti vinter 2025'!$M$7</f>
        <v>0</v>
      </c>
      <c r="N386" s="5" t="s">
        <v>761</v>
      </c>
      <c r="O386" s="5" t="s">
        <v>762</v>
      </c>
      <c r="R386" s="5">
        <v>35</v>
      </c>
      <c r="T386" s="7" t="str">
        <f>'Conti vinter 2025'!$P$10</f>
        <v/>
      </c>
      <c r="U386" s="84" t="str">
        <f>'Conti vinter 2025'!$O$10</f>
        <v/>
      </c>
      <c r="X386" s="38" t="str">
        <f>'Gislaved vinter pigg_pf 2025'!$L$4</f>
        <v/>
      </c>
      <c r="Y386" s="39" t="str">
        <f>'Gislaved vinter pigg_pf 2025'!$L$5</f>
        <v/>
      </c>
      <c r="Z386" s="5" t="s">
        <v>764</v>
      </c>
    </row>
    <row r="387" spans="1:26" ht="15.5" x14ac:dyDescent="0.35">
      <c r="A387" s="5" t="s">
        <v>757</v>
      </c>
      <c r="B387" s="5" t="s">
        <v>758</v>
      </c>
      <c r="C387" s="5" t="s">
        <v>759</v>
      </c>
      <c r="D387" s="5" t="s">
        <v>760</v>
      </c>
      <c r="E387" s="5">
        <f t="shared" si="47"/>
        <v>0</v>
      </c>
      <c r="F387" s="8" t="s">
        <v>701</v>
      </c>
      <c r="H387" s="35">
        <f>VLOOKUP(F387,'Gislaved vinter pigg_pf 2025'!$D$13:$E$70,2,FALSE)</f>
        <v>0</v>
      </c>
      <c r="I387" s="68">
        <f>'Conti vinter 2025'!$P$7</f>
        <v>45882</v>
      </c>
      <c r="J387" s="5">
        <f t="shared" ref="J387:K387" si="111">J386</f>
        <v>0</v>
      </c>
      <c r="K387" s="6">
        <f t="shared" ca="1" si="111"/>
        <v>45782</v>
      </c>
      <c r="M387" s="5">
        <f>'Conti vinter 2025'!$M$7</f>
        <v>0</v>
      </c>
      <c r="N387" s="5" t="s">
        <v>761</v>
      </c>
      <c r="O387" s="5" t="s">
        <v>762</v>
      </c>
      <c r="R387" s="5">
        <v>35</v>
      </c>
      <c r="T387" s="7" t="str">
        <f>'Conti vinter 2025'!$P$10</f>
        <v/>
      </c>
      <c r="U387" s="84" t="str">
        <f>'Conti vinter 2025'!$O$10</f>
        <v/>
      </c>
      <c r="X387" s="38" t="str">
        <f>'Gislaved vinter pigg_pf 2025'!$L$4</f>
        <v/>
      </c>
      <c r="Y387" s="39" t="str">
        <f>'Gislaved vinter pigg_pf 2025'!$L$5</f>
        <v/>
      </c>
      <c r="Z387" s="5" t="s">
        <v>764</v>
      </c>
    </row>
    <row r="388" spans="1:26" ht="15.5" x14ac:dyDescent="0.35">
      <c r="A388" s="5" t="s">
        <v>757</v>
      </c>
      <c r="B388" s="5" t="s">
        <v>758</v>
      </c>
      <c r="C388" s="5" t="s">
        <v>759</v>
      </c>
      <c r="D388" s="5" t="s">
        <v>760</v>
      </c>
      <c r="E388" s="5">
        <f t="shared" ref="E388:E409" si="112">E387</f>
        <v>0</v>
      </c>
      <c r="F388" s="8" t="s">
        <v>702</v>
      </c>
      <c r="H388" s="35">
        <f>VLOOKUP(F388,'Gislaved vinter pigg_pf 2025'!$D$13:$E$70,2,FALSE)</f>
        <v>0</v>
      </c>
      <c r="I388" s="68">
        <f>'Conti vinter 2025'!$P$7</f>
        <v>45882</v>
      </c>
      <c r="J388" s="5">
        <f t="shared" ref="J388:K388" si="113">J387</f>
        <v>0</v>
      </c>
      <c r="K388" s="6">
        <f t="shared" ca="1" si="113"/>
        <v>45782</v>
      </c>
      <c r="M388" s="5">
        <f>'Conti vinter 2025'!$M$7</f>
        <v>0</v>
      </c>
      <c r="N388" s="5" t="s">
        <v>761</v>
      </c>
      <c r="O388" s="5" t="s">
        <v>762</v>
      </c>
      <c r="R388" s="5">
        <v>35</v>
      </c>
      <c r="T388" s="7" t="str">
        <f>'Conti vinter 2025'!$P$10</f>
        <v/>
      </c>
      <c r="U388" s="84" t="str">
        <f>'Conti vinter 2025'!$O$10</f>
        <v/>
      </c>
      <c r="X388" s="38" t="str">
        <f>'Gislaved vinter pigg_pf 2025'!$L$4</f>
        <v/>
      </c>
      <c r="Y388" s="39" t="str">
        <f>'Gislaved vinter pigg_pf 2025'!$L$5</f>
        <v/>
      </c>
      <c r="Z388" s="5" t="s">
        <v>764</v>
      </c>
    </row>
    <row r="389" spans="1:26" ht="15.5" x14ac:dyDescent="0.35">
      <c r="A389" s="5" t="s">
        <v>757</v>
      </c>
      <c r="B389" s="5" t="s">
        <v>758</v>
      </c>
      <c r="C389" s="5" t="s">
        <v>759</v>
      </c>
      <c r="D389" s="5" t="s">
        <v>760</v>
      </c>
      <c r="E389" s="5">
        <f t="shared" si="112"/>
        <v>0</v>
      </c>
      <c r="F389" s="8" t="s">
        <v>703</v>
      </c>
      <c r="H389" s="35">
        <f>VLOOKUP(F389,'Gislaved vinter pigg_pf 2025'!$D$13:$E$70,2,FALSE)</f>
        <v>0</v>
      </c>
      <c r="I389" s="68">
        <f>'Conti vinter 2025'!$P$7</f>
        <v>45882</v>
      </c>
      <c r="J389" s="5">
        <f t="shared" ref="J389:K389" si="114">J388</f>
        <v>0</v>
      </c>
      <c r="K389" s="6">
        <f t="shared" ca="1" si="114"/>
        <v>45782</v>
      </c>
      <c r="M389" s="5">
        <f>'Conti vinter 2025'!$M$7</f>
        <v>0</v>
      </c>
      <c r="N389" s="5" t="s">
        <v>761</v>
      </c>
      <c r="O389" s="5" t="s">
        <v>762</v>
      </c>
      <c r="R389" s="5">
        <v>35</v>
      </c>
      <c r="T389" s="7" t="str">
        <f>'Conti vinter 2025'!$P$10</f>
        <v/>
      </c>
      <c r="U389" s="84" t="str">
        <f>'Conti vinter 2025'!$O$10</f>
        <v/>
      </c>
      <c r="X389" s="38" t="str">
        <f>'Gislaved vinter pigg_pf 2025'!$L$4</f>
        <v/>
      </c>
      <c r="Y389" s="39" t="str">
        <f>'Gislaved vinter pigg_pf 2025'!$L$5</f>
        <v/>
      </c>
      <c r="Z389" s="5" t="s">
        <v>764</v>
      </c>
    </row>
    <row r="390" spans="1:26" ht="15.5" x14ac:dyDescent="0.35">
      <c r="A390" s="5" t="s">
        <v>757</v>
      </c>
      <c r="B390" s="5" t="s">
        <v>758</v>
      </c>
      <c r="C390" s="5" t="s">
        <v>759</v>
      </c>
      <c r="D390" s="5" t="s">
        <v>760</v>
      </c>
      <c r="E390" s="5">
        <f t="shared" si="112"/>
        <v>0</v>
      </c>
      <c r="F390" s="8" t="s">
        <v>704</v>
      </c>
      <c r="H390" s="35">
        <f>VLOOKUP(F390,'Gislaved vinter pigg_pf 2025'!$D$13:$E$70,2,FALSE)</f>
        <v>0</v>
      </c>
      <c r="I390" s="68">
        <f>'Conti vinter 2025'!$P$7</f>
        <v>45882</v>
      </c>
      <c r="J390" s="5">
        <f t="shared" ref="J390:K390" si="115">J389</f>
        <v>0</v>
      </c>
      <c r="K390" s="6">
        <f t="shared" ca="1" si="115"/>
        <v>45782</v>
      </c>
      <c r="M390" s="5">
        <f>'Conti vinter 2025'!$M$7</f>
        <v>0</v>
      </c>
      <c r="N390" s="5" t="s">
        <v>761</v>
      </c>
      <c r="O390" s="5" t="s">
        <v>762</v>
      </c>
      <c r="R390" s="5">
        <v>35</v>
      </c>
      <c r="T390" s="7" t="str">
        <f>'Conti vinter 2025'!$P$10</f>
        <v/>
      </c>
      <c r="U390" s="84" t="str">
        <f>'Conti vinter 2025'!$O$10</f>
        <v/>
      </c>
      <c r="X390" s="38" t="str">
        <f>'Gislaved vinter pigg_pf 2025'!$L$4</f>
        <v/>
      </c>
      <c r="Y390" s="39" t="str">
        <f>'Gislaved vinter pigg_pf 2025'!$L$5</f>
        <v/>
      </c>
      <c r="Z390" s="5" t="s">
        <v>764</v>
      </c>
    </row>
    <row r="391" spans="1:26" ht="15.5" x14ac:dyDescent="0.35">
      <c r="A391" s="5" t="s">
        <v>757</v>
      </c>
      <c r="B391" s="5" t="s">
        <v>758</v>
      </c>
      <c r="C391" s="5" t="s">
        <v>759</v>
      </c>
      <c r="D391" s="5" t="s">
        <v>760</v>
      </c>
      <c r="E391" s="5">
        <f t="shared" si="112"/>
        <v>0</v>
      </c>
      <c r="F391" s="8" t="s">
        <v>708</v>
      </c>
      <c r="H391" s="35">
        <f>VLOOKUP(F391,'Gislaved vinter pigg_pf 2025'!$D$13:$E$70,2,FALSE)</f>
        <v>0</v>
      </c>
      <c r="I391" s="68">
        <f>'Conti vinter 2025'!$P$7</f>
        <v>45882</v>
      </c>
      <c r="J391" s="5">
        <f t="shared" ref="J391:K391" si="116">J390</f>
        <v>0</v>
      </c>
      <c r="K391" s="6">
        <f t="shared" ca="1" si="116"/>
        <v>45782</v>
      </c>
      <c r="M391" s="5">
        <f>'Conti vinter 2025'!$M$7</f>
        <v>0</v>
      </c>
      <c r="N391" s="5" t="s">
        <v>761</v>
      </c>
      <c r="O391" s="5" t="s">
        <v>762</v>
      </c>
      <c r="R391" s="5">
        <v>35</v>
      </c>
      <c r="T391" s="7" t="str">
        <f>'Conti vinter 2025'!$P$10</f>
        <v/>
      </c>
      <c r="U391" s="84" t="str">
        <f>'Conti vinter 2025'!$O$10</f>
        <v/>
      </c>
      <c r="X391" s="38" t="str">
        <f>'Gislaved vinter pigg_pf 2025'!$L$4</f>
        <v/>
      </c>
      <c r="Y391" s="39" t="str">
        <f>'Gislaved vinter pigg_pf 2025'!$L$5</f>
        <v/>
      </c>
      <c r="Z391" s="5" t="s">
        <v>764</v>
      </c>
    </row>
    <row r="392" spans="1:26" ht="15.5" x14ac:dyDescent="0.35">
      <c r="A392" s="5" t="s">
        <v>757</v>
      </c>
      <c r="B392" s="5" t="s">
        <v>758</v>
      </c>
      <c r="C392" s="5" t="s">
        <v>759</v>
      </c>
      <c r="D392" s="5" t="s">
        <v>760</v>
      </c>
      <c r="E392" s="5">
        <f t="shared" si="112"/>
        <v>0</v>
      </c>
      <c r="F392" s="8" t="s">
        <v>709</v>
      </c>
      <c r="H392" s="35">
        <f>VLOOKUP(F392,'Gislaved vinter pigg_pf 2025'!$D$13:$E$70,2,FALSE)</f>
        <v>0</v>
      </c>
      <c r="I392" s="68">
        <f>'Conti vinter 2025'!$P$7</f>
        <v>45882</v>
      </c>
      <c r="J392" s="5">
        <f t="shared" ref="J392:K392" si="117">J391</f>
        <v>0</v>
      </c>
      <c r="K392" s="6">
        <f t="shared" ca="1" si="117"/>
        <v>45782</v>
      </c>
      <c r="M392" s="5">
        <f>'Conti vinter 2025'!$M$7</f>
        <v>0</v>
      </c>
      <c r="N392" s="5" t="s">
        <v>761</v>
      </c>
      <c r="O392" s="5" t="s">
        <v>762</v>
      </c>
      <c r="R392" s="5">
        <v>35</v>
      </c>
      <c r="T392" s="7" t="str">
        <f>'Conti vinter 2025'!$P$10</f>
        <v/>
      </c>
      <c r="U392" s="84" t="str">
        <f>'Conti vinter 2025'!$O$10</f>
        <v/>
      </c>
      <c r="X392" s="38" t="str">
        <f>'Gislaved vinter pigg_pf 2025'!$L$4</f>
        <v/>
      </c>
      <c r="Y392" s="39" t="str">
        <f>'Gislaved vinter pigg_pf 2025'!$L$5</f>
        <v/>
      </c>
      <c r="Z392" s="5" t="s">
        <v>764</v>
      </c>
    </row>
    <row r="393" spans="1:26" ht="15.5" x14ac:dyDescent="0.35">
      <c r="A393" s="5" t="s">
        <v>757</v>
      </c>
      <c r="B393" s="5" t="s">
        <v>758</v>
      </c>
      <c r="C393" s="5" t="s">
        <v>759</v>
      </c>
      <c r="D393" s="5" t="s">
        <v>760</v>
      </c>
      <c r="E393" s="5">
        <f t="shared" si="112"/>
        <v>0</v>
      </c>
      <c r="F393" s="8" t="s">
        <v>710</v>
      </c>
      <c r="H393" s="35">
        <f>VLOOKUP(F393,'Gislaved vinter pigg_pf 2025'!$D$13:$E$70,2,FALSE)</f>
        <v>0</v>
      </c>
      <c r="I393" s="68">
        <f>'Conti vinter 2025'!$P$7</f>
        <v>45882</v>
      </c>
      <c r="J393" s="5">
        <f t="shared" ref="J393:K393" si="118">J392</f>
        <v>0</v>
      </c>
      <c r="K393" s="6">
        <f t="shared" ca="1" si="118"/>
        <v>45782</v>
      </c>
      <c r="M393" s="5">
        <f>'Conti vinter 2025'!$M$7</f>
        <v>0</v>
      </c>
      <c r="N393" s="5" t="s">
        <v>761</v>
      </c>
      <c r="O393" s="5" t="s">
        <v>762</v>
      </c>
      <c r="R393" s="5">
        <v>35</v>
      </c>
      <c r="T393" s="7" t="str">
        <f>'Conti vinter 2025'!$P$10</f>
        <v/>
      </c>
      <c r="U393" s="84" t="str">
        <f>'Conti vinter 2025'!$O$10</f>
        <v/>
      </c>
      <c r="X393" s="38" t="str">
        <f>'Gislaved vinter pigg_pf 2025'!$L$4</f>
        <v/>
      </c>
      <c r="Y393" s="39" t="str">
        <f>'Gislaved vinter pigg_pf 2025'!$L$5</f>
        <v/>
      </c>
      <c r="Z393" s="5" t="s">
        <v>764</v>
      </c>
    </row>
    <row r="394" spans="1:26" ht="15.5" x14ac:dyDescent="0.35">
      <c r="A394" s="5" t="s">
        <v>757</v>
      </c>
      <c r="B394" s="5" t="s">
        <v>758</v>
      </c>
      <c r="C394" s="5" t="s">
        <v>759</v>
      </c>
      <c r="D394" s="5" t="s">
        <v>760</v>
      </c>
      <c r="E394" s="5">
        <f t="shared" si="112"/>
        <v>0</v>
      </c>
      <c r="F394" s="8" t="s">
        <v>711</v>
      </c>
      <c r="H394" s="35">
        <f>VLOOKUP(F394,'Gislaved vinter pigg_pf 2025'!$D$13:$E$70,2,FALSE)</f>
        <v>0</v>
      </c>
      <c r="I394" s="68">
        <f>'Conti vinter 2025'!$P$7</f>
        <v>45882</v>
      </c>
      <c r="J394" s="5">
        <f t="shared" ref="J394:K394" si="119">J393</f>
        <v>0</v>
      </c>
      <c r="K394" s="6">
        <f t="shared" ca="1" si="119"/>
        <v>45782</v>
      </c>
      <c r="M394" s="5">
        <f>'Conti vinter 2025'!$M$7</f>
        <v>0</v>
      </c>
      <c r="N394" s="5" t="s">
        <v>761</v>
      </c>
      <c r="O394" s="5" t="s">
        <v>762</v>
      </c>
      <c r="R394" s="5">
        <v>35</v>
      </c>
      <c r="T394" s="7" t="str">
        <f>'Conti vinter 2025'!$P$10</f>
        <v/>
      </c>
      <c r="U394" s="84" t="str">
        <f>'Conti vinter 2025'!$O$10</f>
        <v/>
      </c>
      <c r="X394" s="38" t="str">
        <f>'Gislaved vinter pigg_pf 2025'!$L$4</f>
        <v/>
      </c>
      <c r="Y394" s="39" t="str">
        <f>'Gislaved vinter pigg_pf 2025'!$L$5</f>
        <v/>
      </c>
      <c r="Z394" s="5" t="s">
        <v>764</v>
      </c>
    </row>
    <row r="395" spans="1:26" ht="15.5" x14ac:dyDescent="0.35">
      <c r="A395" s="5" t="s">
        <v>757</v>
      </c>
      <c r="B395" s="5" t="s">
        <v>758</v>
      </c>
      <c r="C395" s="5" t="s">
        <v>759</v>
      </c>
      <c r="D395" s="5" t="s">
        <v>760</v>
      </c>
      <c r="E395" s="5">
        <f t="shared" si="112"/>
        <v>0</v>
      </c>
      <c r="F395" s="8" t="s">
        <v>712</v>
      </c>
      <c r="H395" s="35">
        <f>VLOOKUP(F395,'Gislaved vinter pigg_pf 2025'!$D$13:$E$70,2,FALSE)</f>
        <v>0</v>
      </c>
      <c r="I395" s="68">
        <f>'Conti vinter 2025'!$P$7</f>
        <v>45882</v>
      </c>
      <c r="J395" s="5">
        <f t="shared" ref="J395:K395" si="120">J394</f>
        <v>0</v>
      </c>
      <c r="K395" s="6">
        <f t="shared" ca="1" si="120"/>
        <v>45782</v>
      </c>
      <c r="M395" s="5">
        <f>'Conti vinter 2025'!$M$7</f>
        <v>0</v>
      </c>
      <c r="N395" s="5" t="s">
        <v>761</v>
      </c>
      <c r="O395" s="5" t="s">
        <v>762</v>
      </c>
      <c r="R395" s="5">
        <v>35</v>
      </c>
      <c r="T395" s="7" t="str">
        <f>'Conti vinter 2025'!$P$10</f>
        <v/>
      </c>
      <c r="U395" s="84" t="str">
        <f>'Conti vinter 2025'!$O$10</f>
        <v/>
      </c>
      <c r="X395" s="38" t="str">
        <f>'Gislaved vinter pigg_pf 2025'!$L$4</f>
        <v/>
      </c>
      <c r="Y395" s="39" t="str">
        <f>'Gislaved vinter pigg_pf 2025'!$L$5</f>
        <v/>
      </c>
      <c r="Z395" s="5" t="s">
        <v>764</v>
      </c>
    </row>
    <row r="396" spans="1:26" ht="15.5" x14ac:dyDescent="0.35">
      <c r="A396" s="5" t="s">
        <v>757</v>
      </c>
      <c r="B396" s="5" t="s">
        <v>758</v>
      </c>
      <c r="C396" s="5" t="s">
        <v>759</v>
      </c>
      <c r="D396" s="5" t="s">
        <v>760</v>
      </c>
      <c r="E396" s="5">
        <f t="shared" si="112"/>
        <v>0</v>
      </c>
      <c r="F396" s="8" t="s">
        <v>713</v>
      </c>
      <c r="H396" s="35">
        <f>VLOOKUP(F396,'Gislaved vinter pigg_pf 2025'!$D$13:$E$70,2,FALSE)</f>
        <v>0</v>
      </c>
      <c r="I396" s="68">
        <f>'Conti vinter 2025'!$P$7</f>
        <v>45882</v>
      </c>
      <c r="J396" s="5">
        <f t="shared" ref="J396:K396" si="121">J395</f>
        <v>0</v>
      </c>
      <c r="K396" s="6">
        <f t="shared" ca="1" si="121"/>
        <v>45782</v>
      </c>
      <c r="M396" s="5">
        <f>'Conti vinter 2025'!$M$7</f>
        <v>0</v>
      </c>
      <c r="N396" s="5" t="s">
        <v>761</v>
      </c>
      <c r="O396" s="5" t="s">
        <v>762</v>
      </c>
      <c r="R396" s="5">
        <v>35</v>
      </c>
      <c r="T396" s="7" t="str">
        <f>'Conti vinter 2025'!$P$10</f>
        <v/>
      </c>
      <c r="U396" s="84" t="str">
        <f>'Conti vinter 2025'!$O$10</f>
        <v/>
      </c>
      <c r="X396" s="38" t="str">
        <f>'Gislaved vinter pigg_pf 2025'!$L$4</f>
        <v/>
      </c>
      <c r="Y396" s="39" t="str">
        <f>'Gislaved vinter pigg_pf 2025'!$L$5</f>
        <v/>
      </c>
      <c r="Z396" s="5" t="s">
        <v>764</v>
      </c>
    </row>
    <row r="397" spans="1:26" ht="15.5" x14ac:dyDescent="0.35">
      <c r="A397" s="5" t="s">
        <v>757</v>
      </c>
      <c r="B397" s="5" t="s">
        <v>758</v>
      </c>
      <c r="C397" s="5" t="s">
        <v>759</v>
      </c>
      <c r="D397" s="5" t="s">
        <v>760</v>
      </c>
      <c r="E397" s="5">
        <f t="shared" si="112"/>
        <v>0</v>
      </c>
      <c r="F397" s="8" t="s">
        <v>714</v>
      </c>
      <c r="H397" s="35">
        <f>VLOOKUP(F397,'Gislaved vinter pigg_pf 2025'!$D$13:$E$70,2,FALSE)</f>
        <v>0</v>
      </c>
      <c r="I397" s="68">
        <f>'Conti vinter 2025'!$P$7</f>
        <v>45882</v>
      </c>
      <c r="J397" s="5">
        <f t="shared" ref="J397:K397" si="122">J396</f>
        <v>0</v>
      </c>
      <c r="K397" s="6">
        <f t="shared" ca="1" si="122"/>
        <v>45782</v>
      </c>
      <c r="M397" s="5">
        <f>'Conti vinter 2025'!$M$7</f>
        <v>0</v>
      </c>
      <c r="N397" s="5" t="s">
        <v>761</v>
      </c>
      <c r="O397" s="5" t="s">
        <v>762</v>
      </c>
      <c r="R397" s="5">
        <v>35</v>
      </c>
      <c r="T397" s="7" t="str">
        <f>'Conti vinter 2025'!$P$10</f>
        <v/>
      </c>
      <c r="U397" s="84" t="str">
        <f>'Conti vinter 2025'!$O$10</f>
        <v/>
      </c>
      <c r="X397" s="38" t="str">
        <f>'Gislaved vinter pigg_pf 2025'!$L$4</f>
        <v/>
      </c>
      <c r="Y397" s="39" t="str">
        <f>'Gislaved vinter pigg_pf 2025'!$L$5</f>
        <v/>
      </c>
      <c r="Z397" s="5" t="s">
        <v>764</v>
      </c>
    </row>
    <row r="398" spans="1:26" ht="15.5" x14ac:dyDescent="0.35">
      <c r="A398" s="5" t="s">
        <v>757</v>
      </c>
      <c r="B398" s="5" t="s">
        <v>758</v>
      </c>
      <c r="C398" s="5" t="s">
        <v>759</v>
      </c>
      <c r="D398" s="5" t="s">
        <v>760</v>
      </c>
      <c r="E398" s="5">
        <f t="shared" si="112"/>
        <v>0</v>
      </c>
      <c r="F398" s="8" t="s">
        <v>715</v>
      </c>
      <c r="H398" s="35">
        <f>VLOOKUP(F398,'Gislaved vinter pigg_pf 2025'!$D$13:$E$70,2,FALSE)</f>
        <v>0</v>
      </c>
      <c r="I398" s="68">
        <f>'Conti vinter 2025'!$P$7</f>
        <v>45882</v>
      </c>
      <c r="J398" s="5">
        <f t="shared" ref="J398:K398" si="123">J397</f>
        <v>0</v>
      </c>
      <c r="K398" s="6">
        <f t="shared" ca="1" si="123"/>
        <v>45782</v>
      </c>
      <c r="M398" s="5">
        <f>'Conti vinter 2025'!$M$7</f>
        <v>0</v>
      </c>
      <c r="N398" s="5" t="s">
        <v>761</v>
      </c>
      <c r="O398" s="5" t="s">
        <v>762</v>
      </c>
      <c r="R398" s="5">
        <v>35</v>
      </c>
      <c r="T398" s="7" t="str">
        <f>'Conti vinter 2025'!$P$10</f>
        <v/>
      </c>
      <c r="U398" s="84" t="str">
        <f>'Conti vinter 2025'!$O$10</f>
        <v/>
      </c>
      <c r="X398" s="38" t="str">
        <f>'Gislaved vinter pigg_pf 2025'!$L$4</f>
        <v/>
      </c>
      <c r="Y398" s="39" t="str">
        <f>'Gislaved vinter pigg_pf 2025'!$L$5</f>
        <v/>
      </c>
      <c r="Z398" s="5" t="s">
        <v>764</v>
      </c>
    </row>
    <row r="399" spans="1:26" ht="15.5" x14ac:dyDescent="0.35">
      <c r="A399" s="5" t="s">
        <v>757</v>
      </c>
      <c r="B399" s="5" t="s">
        <v>758</v>
      </c>
      <c r="C399" s="5" t="s">
        <v>759</v>
      </c>
      <c r="D399" s="5" t="s">
        <v>760</v>
      </c>
      <c r="E399" s="5">
        <f t="shared" si="112"/>
        <v>0</v>
      </c>
      <c r="F399" s="8" t="s">
        <v>716</v>
      </c>
      <c r="H399" s="35">
        <f>VLOOKUP(F399,'Gislaved vinter pigg_pf 2025'!$D$13:$E$70,2,FALSE)</f>
        <v>0</v>
      </c>
      <c r="I399" s="68">
        <f>'Conti vinter 2025'!$P$7</f>
        <v>45882</v>
      </c>
      <c r="J399" s="5">
        <f t="shared" ref="J399:K399" si="124">J398</f>
        <v>0</v>
      </c>
      <c r="K399" s="6">
        <f t="shared" ca="1" si="124"/>
        <v>45782</v>
      </c>
      <c r="M399" s="5">
        <f>'Conti vinter 2025'!$M$7</f>
        <v>0</v>
      </c>
      <c r="N399" s="5" t="s">
        <v>761</v>
      </c>
      <c r="O399" s="5" t="s">
        <v>762</v>
      </c>
      <c r="R399" s="5">
        <v>35</v>
      </c>
      <c r="T399" s="7" t="str">
        <f>'Conti vinter 2025'!$P$10</f>
        <v/>
      </c>
      <c r="U399" s="84" t="str">
        <f>'Conti vinter 2025'!$O$10</f>
        <v/>
      </c>
      <c r="X399" s="38" t="str">
        <f>'Gislaved vinter pigg_pf 2025'!$L$4</f>
        <v/>
      </c>
      <c r="Y399" s="39" t="str">
        <f>'Gislaved vinter pigg_pf 2025'!$L$5</f>
        <v/>
      </c>
      <c r="Z399" s="5" t="s">
        <v>764</v>
      </c>
    </row>
    <row r="400" spans="1:26" ht="15.5" x14ac:dyDescent="0.35">
      <c r="A400" s="5" t="s">
        <v>757</v>
      </c>
      <c r="B400" s="5" t="s">
        <v>758</v>
      </c>
      <c r="C400" s="5" t="s">
        <v>759</v>
      </c>
      <c r="D400" s="5" t="s">
        <v>760</v>
      </c>
      <c r="E400" s="5">
        <f t="shared" si="112"/>
        <v>0</v>
      </c>
      <c r="F400" s="8" t="s">
        <v>717</v>
      </c>
      <c r="H400" s="35">
        <f>VLOOKUP(F400,'Gislaved vinter pigg_pf 2025'!$D$13:$E$70,2,FALSE)</f>
        <v>0</v>
      </c>
      <c r="I400" s="68">
        <f>'Conti vinter 2025'!$P$7</f>
        <v>45882</v>
      </c>
      <c r="J400" s="5">
        <f t="shared" ref="J400:K400" si="125">J399</f>
        <v>0</v>
      </c>
      <c r="K400" s="6">
        <f t="shared" ca="1" si="125"/>
        <v>45782</v>
      </c>
      <c r="M400" s="5">
        <f>'Conti vinter 2025'!$M$7</f>
        <v>0</v>
      </c>
      <c r="N400" s="5" t="s">
        <v>761</v>
      </c>
      <c r="O400" s="5" t="s">
        <v>762</v>
      </c>
      <c r="R400" s="5">
        <v>35</v>
      </c>
      <c r="T400" s="7" t="str">
        <f>'Conti vinter 2025'!$P$10</f>
        <v/>
      </c>
      <c r="U400" s="84" t="str">
        <f>'Conti vinter 2025'!$O$10</f>
        <v/>
      </c>
      <c r="X400" s="38" t="str">
        <f>'Gislaved vinter pigg_pf 2025'!$L$4</f>
        <v/>
      </c>
      <c r="Y400" s="39" t="str">
        <f>'Gislaved vinter pigg_pf 2025'!$L$5</f>
        <v/>
      </c>
      <c r="Z400" s="5" t="s">
        <v>764</v>
      </c>
    </row>
    <row r="401" spans="1:26" ht="15.5" x14ac:dyDescent="0.35">
      <c r="A401" s="5" t="s">
        <v>757</v>
      </c>
      <c r="B401" s="5" t="s">
        <v>758</v>
      </c>
      <c r="C401" s="5" t="s">
        <v>759</v>
      </c>
      <c r="D401" s="5" t="s">
        <v>760</v>
      </c>
      <c r="E401" s="5">
        <f t="shared" si="112"/>
        <v>0</v>
      </c>
      <c r="F401" s="8" t="s">
        <v>718</v>
      </c>
      <c r="H401" s="35">
        <f>VLOOKUP(F401,'Gislaved vinter pigg_pf 2025'!$D$13:$E$70,2,FALSE)</f>
        <v>0</v>
      </c>
      <c r="I401" s="68">
        <f>'Conti vinter 2025'!$P$7</f>
        <v>45882</v>
      </c>
      <c r="J401" s="5">
        <f t="shared" ref="J401:K401" si="126">J400</f>
        <v>0</v>
      </c>
      <c r="K401" s="6">
        <f t="shared" ca="1" si="126"/>
        <v>45782</v>
      </c>
      <c r="M401" s="5">
        <f>'Conti vinter 2025'!$M$7</f>
        <v>0</v>
      </c>
      <c r="N401" s="5" t="s">
        <v>761</v>
      </c>
      <c r="O401" s="5" t="s">
        <v>762</v>
      </c>
      <c r="R401" s="5">
        <v>35</v>
      </c>
      <c r="T401" s="7" t="str">
        <f>'Conti vinter 2025'!$P$10</f>
        <v/>
      </c>
      <c r="U401" s="84" t="str">
        <f>'Conti vinter 2025'!$O$10</f>
        <v/>
      </c>
      <c r="X401" s="38" t="str">
        <f>'Gislaved vinter pigg_pf 2025'!$L$4</f>
        <v/>
      </c>
      <c r="Y401" s="39" t="str">
        <f>'Gislaved vinter pigg_pf 2025'!$L$5</f>
        <v/>
      </c>
      <c r="Z401" s="5" t="s">
        <v>764</v>
      </c>
    </row>
    <row r="402" spans="1:26" ht="15.5" x14ac:dyDescent="0.35">
      <c r="A402" s="5" t="s">
        <v>757</v>
      </c>
      <c r="B402" s="5" t="s">
        <v>758</v>
      </c>
      <c r="C402" s="5" t="s">
        <v>759</v>
      </c>
      <c r="D402" s="5" t="s">
        <v>760</v>
      </c>
      <c r="E402" s="5">
        <f t="shared" si="112"/>
        <v>0</v>
      </c>
      <c r="F402" s="8" t="s">
        <v>719</v>
      </c>
      <c r="H402" s="35">
        <f>VLOOKUP(F402,'Gislaved vinter pigg_pf 2025'!$D$13:$E$70,2,FALSE)</f>
        <v>0</v>
      </c>
      <c r="I402" s="68">
        <f>'Conti vinter 2025'!$P$7</f>
        <v>45882</v>
      </c>
      <c r="J402" s="5">
        <f t="shared" ref="J402:K402" si="127">J401</f>
        <v>0</v>
      </c>
      <c r="K402" s="6">
        <f t="shared" ca="1" si="127"/>
        <v>45782</v>
      </c>
      <c r="M402" s="5">
        <f>'Conti vinter 2025'!$M$7</f>
        <v>0</v>
      </c>
      <c r="N402" s="5" t="s">
        <v>761</v>
      </c>
      <c r="O402" s="5" t="s">
        <v>762</v>
      </c>
      <c r="R402" s="5">
        <v>35</v>
      </c>
      <c r="T402" s="7" t="str">
        <f>'Conti vinter 2025'!$P$10</f>
        <v/>
      </c>
      <c r="U402" s="84" t="str">
        <f>'Conti vinter 2025'!$O$10</f>
        <v/>
      </c>
      <c r="X402" s="38" t="str">
        <f>'Gislaved vinter pigg_pf 2025'!$L$4</f>
        <v/>
      </c>
      <c r="Y402" s="39" t="str">
        <f>'Gislaved vinter pigg_pf 2025'!$L$5</f>
        <v/>
      </c>
      <c r="Z402" s="5" t="s">
        <v>764</v>
      </c>
    </row>
    <row r="403" spans="1:26" ht="15.5" x14ac:dyDescent="0.35">
      <c r="A403" s="5" t="s">
        <v>757</v>
      </c>
      <c r="B403" s="5" t="s">
        <v>758</v>
      </c>
      <c r="C403" s="5" t="s">
        <v>759</v>
      </c>
      <c r="D403" s="5" t="s">
        <v>760</v>
      </c>
      <c r="E403" s="5">
        <f t="shared" si="112"/>
        <v>0</v>
      </c>
      <c r="F403" s="8" t="s">
        <v>720</v>
      </c>
      <c r="H403" s="35">
        <f>VLOOKUP(F403,'Gislaved vinter pigg_pf 2025'!$D$13:$E$70,2,FALSE)</f>
        <v>0</v>
      </c>
      <c r="I403" s="68">
        <f>'Conti vinter 2025'!$P$7</f>
        <v>45882</v>
      </c>
      <c r="J403" s="5">
        <f t="shared" ref="J403:K403" si="128">J402</f>
        <v>0</v>
      </c>
      <c r="K403" s="6">
        <f t="shared" ca="1" si="128"/>
        <v>45782</v>
      </c>
      <c r="M403" s="5">
        <f>'Conti vinter 2025'!$M$7</f>
        <v>0</v>
      </c>
      <c r="N403" s="5" t="s">
        <v>761</v>
      </c>
      <c r="O403" s="5" t="s">
        <v>762</v>
      </c>
      <c r="R403" s="5">
        <v>35</v>
      </c>
      <c r="T403" s="7" t="str">
        <f>'Conti vinter 2025'!$P$10</f>
        <v/>
      </c>
      <c r="U403" s="84" t="str">
        <f>'Conti vinter 2025'!$O$10</f>
        <v/>
      </c>
      <c r="X403" s="38" t="str">
        <f>'Gislaved vinter pigg_pf 2025'!$L$4</f>
        <v/>
      </c>
      <c r="Y403" s="39" t="str">
        <f>'Gislaved vinter pigg_pf 2025'!$L$5</f>
        <v/>
      </c>
      <c r="Z403" s="5" t="s">
        <v>764</v>
      </c>
    </row>
    <row r="404" spans="1:26" ht="15.5" x14ac:dyDescent="0.35">
      <c r="A404" s="5" t="s">
        <v>757</v>
      </c>
      <c r="B404" s="5" t="s">
        <v>758</v>
      </c>
      <c r="C404" s="5" t="s">
        <v>759</v>
      </c>
      <c r="D404" s="5" t="s">
        <v>760</v>
      </c>
      <c r="E404" s="5">
        <f t="shared" si="112"/>
        <v>0</v>
      </c>
      <c r="F404" s="8" t="s">
        <v>721</v>
      </c>
      <c r="H404" s="35">
        <f>VLOOKUP(F404,'Gislaved vinter pigg_pf 2025'!$D$13:$E$70,2,FALSE)</f>
        <v>0</v>
      </c>
      <c r="I404" s="68">
        <f>'Conti vinter 2025'!$P$7</f>
        <v>45882</v>
      </c>
      <c r="J404" s="5">
        <f t="shared" ref="J404:K404" si="129">J403</f>
        <v>0</v>
      </c>
      <c r="K404" s="6">
        <f t="shared" ca="1" si="129"/>
        <v>45782</v>
      </c>
      <c r="M404" s="5">
        <f>'Conti vinter 2025'!$M$7</f>
        <v>0</v>
      </c>
      <c r="N404" s="5" t="s">
        <v>761</v>
      </c>
      <c r="O404" s="5" t="s">
        <v>762</v>
      </c>
      <c r="R404" s="5">
        <v>35</v>
      </c>
      <c r="T404" s="7" t="str">
        <f>'Conti vinter 2025'!$P$10</f>
        <v/>
      </c>
      <c r="U404" s="84" t="str">
        <f>'Conti vinter 2025'!$O$10</f>
        <v/>
      </c>
      <c r="X404" s="38" t="str">
        <f>'Gislaved vinter pigg_pf 2025'!$L$4</f>
        <v/>
      </c>
      <c r="Y404" s="39" t="str">
        <f>'Gislaved vinter pigg_pf 2025'!$L$5</f>
        <v/>
      </c>
      <c r="Z404" s="5" t="s">
        <v>764</v>
      </c>
    </row>
    <row r="405" spans="1:26" ht="15.5" x14ac:dyDescent="0.35">
      <c r="A405" s="5" t="s">
        <v>757</v>
      </c>
      <c r="B405" s="5" t="s">
        <v>758</v>
      </c>
      <c r="C405" s="5" t="s">
        <v>759</v>
      </c>
      <c r="D405" s="5" t="s">
        <v>760</v>
      </c>
      <c r="E405" s="5">
        <f t="shared" si="112"/>
        <v>0</v>
      </c>
      <c r="F405" s="8" t="s">
        <v>722</v>
      </c>
      <c r="H405" s="35">
        <f>VLOOKUP(F405,'Gislaved vinter pigg_pf 2025'!$D$13:$E$70,2,FALSE)</f>
        <v>0</v>
      </c>
      <c r="I405" s="68">
        <f>'Conti vinter 2025'!$P$7</f>
        <v>45882</v>
      </c>
      <c r="J405" s="5">
        <f t="shared" ref="J405:K405" si="130">J404</f>
        <v>0</v>
      </c>
      <c r="K405" s="6">
        <f t="shared" ca="1" si="130"/>
        <v>45782</v>
      </c>
      <c r="M405" s="5">
        <f>'Conti vinter 2025'!$M$7</f>
        <v>0</v>
      </c>
      <c r="N405" s="5" t="s">
        <v>761</v>
      </c>
      <c r="O405" s="5" t="s">
        <v>762</v>
      </c>
      <c r="R405" s="5">
        <v>35</v>
      </c>
      <c r="T405" s="7" t="str">
        <f>'Conti vinter 2025'!$P$10</f>
        <v/>
      </c>
      <c r="U405" s="84" t="str">
        <f>'Conti vinter 2025'!$O$10</f>
        <v/>
      </c>
      <c r="X405" s="38" t="str">
        <f>'Gislaved vinter pigg_pf 2025'!$L$4</f>
        <v/>
      </c>
      <c r="Y405" s="39" t="str">
        <f>'Gislaved vinter pigg_pf 2025'!$L$5</f>
        <v/>
      </c>
      <c r="Z405" s="5" t="s">
        <v>764</v>
      </c>
    </row>
    <row r="406" spans="1:26" ht="15.5" x14ac:dyDescent="0.35">
      <c r="A406" s="5" t="s">
        <v>757</v>
      </c>
      <c r="B406" s="5" t="s">
        <v>758</v>
      </c>
      <c r="C406" s="5" t="s">
        <v>759</v>
      </c>
      <c r="D406" s="5" t="s">
        <v>760</v>
      </c>
      <c r="E406" s="5">
        <f t="shared" si="112"/>
        <v>0</v>
      </c>
      <c r="F406" s="8" t="s">
        <v>661</v>
      </c>
      <c r="H406" s="35">
        <f>VLOOKUP(F406,'Gislaved vinter pigg_pf 2025'!$D$13:$E$70,2,FALSE)</f>
        <v>0</v>
      </c>
      <c r="I406" s="68">
        <f>'Conti vinter 2025'!$P$7</f>
        <v>45882</v>
      </c>
      <c r="J406" s="5">
        <f t="shared" ref="J406:K406" si="131">J405</f>
        <v>0</v>
      </c>
      <c r="K406" s="6">
        <f t="shared" ca="1" si="131"/>
        <v>45782</v>
      </c>
      <c r="M406" s="5">
        <f>'Conti vinter 2025'!$M$7</f>
        <v>0</v>
      </c>
      <c r="N406" s="5" t="s">
        <v>761</v>
      </c>
      <c r="O406" s="5" t="s">
        <v>762</v>
      </c>
      <c r="R406" s="5">
        <v>35</v>
      </c>
      <c r="T406" s="7" t="str">
        <f>'Conti vinter 2025'!$P$10</f>
        <v/>
      </c>
      <c r="U406" s="84" t="str">
        <f>'Conti vinter 2025'!$O$10</f>
        <v/>
      </c>
      <c r="X406" s="38" t="str">
        <f>'Gislaved vinter pigg_pf 2025'!$L$4</f>
        <v/>
      </c>
      <c r="Y406" s="39" t="str">
        <f>'Gislaved vinter pigg_pf 2025'!$L$5</f>
        <v/>
      </c>
      <c r="Z406" s="5" t="s">
        <v>764</v>
      </c>
    </row>
    <row r="407" spans="1:26" ht="15.5" x14ac:dyDescent="0.35">
      <c r="A407" s="5" t="s">
        <v>757</v>
      </c>
      <c r="B407" s="5" t="s">
        <v>758</v>
      </c>
      <c r="C407" s="5" t="s">
        <v>759</v>
      </c>
      <c r="D407" s="5" t="s">
        <v>760</v>
      </c>
      <c r="E407" s="5">
        <f t="shared" si="112"/>
        <v>0</v>
      </c>
      <c r="F407" s="8" t="s">
        <v>663</v>
      </c>
      <c r="H407" s="35">
        <f>VLOOKUP(F407,'Gislaved vinter pigg_pf 2025'!$D$13:$E$70,2,FALSE)</f>
        <v>0</v>
      </c>
      <c r="I407" s="68">
        <f>'Conti vinter 2025'!$P$7</f>
        <v>45882</v>
      </c>
      <c r="J407" s="5">
        <f t="shared" ref="J407:K407" si="132">J406</f>
        <v>0</v>
      </c>
      <c r="K407" s="6">
        <f t="shared" ca="1" si="132"/>
        <v>45782</v>
      </c>
      <c r="M407" s="5">
        <f>'Conti vinter 2025'!$M$7</f>
        <v>0</v>
      </c>
      <c r="N407" s="5" t="s">
        <v>761</v>
      </c>
      <c r="O407" s="5" t="s">
        <v>762</v>
      </c>
      <c r="R407" s="5">
        <v>35</v>
      </c>
      <c r="T407" s="7" t="str">
        <f>'Conti vinter 2025'!$P$10</f>
        <v/>
      </c>
      <c r="U407" s="84" t="str">
        <f>'Conti vinter 2025'!$O$10</f>
        <v/>
      </c>
      <c r="X407" s="38" t="str">
        <f>'Gislaved vinter pigg_pf 2025'!$L$4</f>
        <v/>
      </c>
      <c r="Y407" s="39" t="str">
        <f>'Gislaved vinter pigg_pf 2025'!$L$5</f>
        <v/>
      </c>
      <c r="Z407" s="5" t="s">
        <v>764</v>
      </c>
    </row>
    <row r="408" spans="1:26" ht="15.5" x14ac:dyDescent="0.35">
      <c r="A408" s="5" t="s">
        <v>757</v>
      </c>
      <c r="B408" s="5" t="s">
        <v>758</v>
      </c>
      <c r="C408" s="5" t="s">
        <v>759</v>
      </c>
      <c r="D408" s="5" t="s">
        <v>760</v>
      </c>
      <c r="E408" s="5">
        <f t="shared" si="112"/>
        <v>0</v>
      </c>
      <c r="F408" s="8" t="s">
        <v>664</v>
      </c>
      <c r="H408" s="35">
        <f>VLOOKUP(F408,'Gislaved vinter pigg_pf 2025'!$D$13:$E$70,2,FALSE)</f>
        <v>0</v>
      </c>
      <c r="I408" s="68">
        <f>'Conti vinter 2025'!$P$7</f>
        <v>45882</v>
      </c>
      <c r="J408" s="5">
        <f t="shared" ref="J408:K408" si="133">J407</f>
        <v>0</v>
      </c>
      <c r="K408" s="6">
        <f t="shared" ca="1" si="133"/>
        <v>45782</v>
      </c>
      <c r="M408" s="5">
        <f>'Conti vinter 2025'!$M$7</f>
        <v>0</v>
      </c>
      <c r="N408" s="5" t="s">
        <v>761</v>
      </c>
      <c r="O408" s="5" t="s">
        <v>762</v>
      </c>
      <c r="R408" s="5">
        <v>35</v>
      </c>
      <c r="T408" s="7" t="str">
        <f>'Conti vinter 2025'!$P$10</f>
        <v/>
      </c>
      <c r="U408" s="84" t="str">
        <f>'Conti vinter 2025'!$O$10</f>
        <v/>
      </c>
      <c r="X408" s="38" t="str">
        <f>'Gislaved vinter pigg_pf 2025'!$L$4</f>
        <v/>
      </c>
      <c r="Y408" s="39" t="str">
        <f>'Gislaved vinter pigg_pf 2025'!$L$5</f>
        <v/>
      </c>
      <c r="Z408" s="5" t="s">
        <v>764</v>
      </c>
    </row>
    <row r="409" spans="1:26" ht="15.5" x14ac:dyDescent="0.35">
      <c r="A409" s="5" t="s">
        <v>757</v>
      </c>
      <c r="B409" s="5" t="s">
        <v>758</v>
      </c>
      <c r="C409" s="5" t="s">
        <v>759</v>
      </c>
      <c r="D409" s="5" t="s">
        <v>760</v>
      </c>
      <c r="E409" s="5">
        <f t="shared" si="112"/>
        <v>0</v>
      </c>
      <c r="F409" s="8" t="s">
        <v>665</v>
      </c>
      <c r="H409" s="35">
        <f>VLOOKUP(F409,'Gislaved vinter pigg_pf 2025'!$D$13:$E$70,2,FALSE)</f>
        <v>0</v>
      </c>
      <c r="I409" s="68">
        <f>'Conti vinter 2025'!$P$7</f>
        <v>45882</v>
      </c>
      <c r="J409" s="5">
        <f t="shared" ref="J409:K409" si="134">J408</f>
        <v>0</v>
      </c>
      <c r="K409" s="6">
        <f t="shared" ca="1" si="134"/>
        <v>45782</v>
      </c>
      <c r="M409" s="5">
        <f>'Conti vinter 2025'!$M$7</f>
        <v>0</v>
      </c>
      <c r="N409" s="5" t="s">
        <v>761</v>
      </c>
      <c r="O409" s="5" t="s">
        <v>762</v>
      </c>
      <c r="R409" s="5">
        <v>35</v>
      </c>
      <c r="T409" s="7" t="str">
        <f>'Conti vinter 2025'!$P$10</f>
        <v/>
      </c>
      <c r="U409" s="84" t="str">
        <f>'Conti vinter 2025'!$O$10</f>
        <v/>
      </c>
      <c r="X409" s="38" t="str">
        <f>'Gislaved vinter pigg_pf 2025'!$L$4</f>
        <v/>
      </c>
      <c r="Y409" s="39" t="str">
        <f>'Gislaved vinter pigg_pf 2025'!$L$5</f>
        <v/>
      </c>
      <c r="Z409" s="5" t="s">
        <v>764</v>
      </c>
    </row>
  </sheetData>
  <autoFilter ref="A1:AH405" xr:uid="{00000000-0009-0000-0000-000006000000}"/>
  <pageMargins left="0.7" right="0.7" top="0.75" bottom="0.75" header="0.3" footer="0.3"/>
  <pageSetup paperSize="9" orientation="portrait" r:id="rId1"/>
  <headerFooter>
    <oddFooter>&amp;C_x000D_&amp;1#&amp;"Arial"&amp;8&amp;K000000 Internal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b61c76-6c31-491f-802e-8a8599353d52" xsi:nil="true"/>
    <lcf76f155ced4ddcb4097134ff3c332f xmlns="876f237d-cc45-4e7e-8fd9-756ef7d0cf13">
      <Terms xmlns="http://schemas.microsoft.com/office/infopath/2007/PartnerControls"/>
    </lcf76f155ced4ddcb4097134ff3c332f>
    <SharedWithUsers xmlns="d3b61c76-6c31-491f-802e-8a8599353d52">
      <UserInfo>
        <DisplayName>Setsaas, Tom</DisplayName>
        <AccountId>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48ADC14F52B4438249A0589CF2CE34" ma:contentTypeVersion="17" ma:contentTypeDescription="Create a new document." ma:contentTypeScope="" ma:versionID="b4b9cd6c6a09826525e51a723f01eb33">
  <xsd:schema xmlns:xsd="http://www.w3.org/2001/XMLSchema" xmlns:xs="http://www.w3.org/2001/XMLSchema" xmlns:p="http://schemas.microsoft.com/office/2006/metadata/properties" xmlns:ns2="876f237d-cc45-4e7e-8fd9-756ef7d0cf13" xmlns:ns3="d3b61c76-6c31-491f-802e-8a8599353d52" targetNamespace="http://schemas.microsoft.com/office/2006/metadata/properties" ma:root="true" ma:fieldsID="093bbd1fac780289adaeefd19407e481" ns2:_="" ns3:_="">
    <xsd:import namespace="876f237d-cc45-4e7e-8fd9-756ef7d0cf13"/>
    <xsd:import namespace="d3b61c76-6c31-491f-802e-8a8599353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f237d-cc45-4e7e-8fd9-756ef7d0c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61c76-6c31-491f-802e-8a8599353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61b19a-48db-45e3-8c40-8d761d216c0d}" ma:internalName="TaxCatchAll" ma:showField="CatchAllData" ma:web="d3b61c76-6c31-491f-802e-8a8599353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73AB28-D26C-4B10-A5AB-44F31B8C91B0}">
  <ds:schemaRefs>
    <ds:schemaRef ds:uri="http://purl.org/dc/elements/1.1/"/>
    <ds:schemaRef ds:uri="d3b61c76-6c31-491f-802e-8a8599353d52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76f237d-cc45-4e7e-8fd9-756ef7d0cf1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613458-B974-493C-A6E1-4F16FBD036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A2A413-6BDB-4FDB-B404-306D55910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f237d-cc45-4e7e-8fd9-756ef7d0cf13"/>
    <ds:schemaRef ds:uri="d3b61c76-6c31-491f-802e-8a8599353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4</vt:i4>
      </vt:variant>
    </vt:vector>
  </HeadingPairs>
  <TitlesOfParts>
    <vt:vector size="9" baseType="lpstr">
      <vt:lpstr>Dato</vt:lpstr>
      <vt:lpstr>Conti vinter 2025</vt:lpstr>
      <vt:lpstr>Barum vinter piggfri 2025</vt:lpstr>
      <vt:lpstr>Gislaved vinter pigg_pf 2025</vt:lpstr>
      <vt:lpstr>Upload</vt:lpstr>
      <vt:lpstr>'Barum vinter piggfri 2025'!Utskriftsområde</vt:lpstr>
      <vt:lpstr>'Conti vinter 2025'!Utskriftsområde</vt:lpstr>
      <vt:lpstr>'Gislaved vinter pigg_pf 2025'!Utskriftsområde</vt:lpstr>
      <vt:lpstr>'Conti vinter 2025'!Utskriftstitler</vt:lpstr>
    </vt:vector>
  </TitlesOfParts>
  <Manager/>
  <Company>Continental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continental</dc:creator>
  <cp:keywords/>
  <dc:description/>
  <cp:lastModifiedBy>Geir Holmberg</cp:lastModifiedBy>
  <cp:revision/>
  <dcterms:created xsi:type="dcterms:W3CDTF">2008-12-01T07:44:26Z</dcterms:created>
  <dcterms:modified xsi:type="dcterms:W3CDTF">2025-05-05T11:32:09Z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Best skj Co_Gen Vinter 2018_std rabatt_v2.xlsx</vt:lpwstr>
  </property>
  <property fmtid="{D5CDD505-2E9C-101B-9397-08002B2CF9AE}" pid="3" name="ContentTypeId">
    <vt:lpwstr>0x010100E448ADC14F52B4438249A0589CF2CE34</vt:lpwstr>
  </property>
  <property fmtid="{D5CDD505-2E9C-101B-9397-08002B2CF9AE}" pid="4" name="MediaServiceImageTags">
    <vt:lpwstr/>
  </property>
  <property fmtid="{D5CDD505-2E9C-101B-9397-08002B2CF9AE}" pid="5" name="MSIP_Label_6006a9c5-d130-408c-bc8e-3b5ecdb17aa0_Enabled">
    <vt:lpwstr>true</vt:lpwstr>
  </property>
  <property fmtid="{D5CDD505-2E9C-101B-9397-08002B2CF9AE}" pid="6" name="MSIP_Label_6006a9c5-d130-408c-bc8e-3b5ecdb17aa0_SetDate">
    <vt:lpwstr>2022-07-08T12:24:23Z</vt:lpwstr>
  </property>
  <property fmtid="{D5CDD505-2E9C-101B-9397-08002B2CF9AE}" pid="7" name="MSIP_Label_6006a9c5-d130-408c-bc8e-3b5ecdb17aa0_Method">
    <vt:lpwstr>Standard</vt:lpwstr>
  </property>
  <property fmtid="{D5CDD505-2E9C-101B-9397-08002B2CF9AE}" pid="8" name="MSIP_Label_6006a9c5-d130-408c-bc8e-3b5ecdb17aa0_Name">
    <vt:lpwstr>Recipients Have Full Control​</vt:lpwstr>
  </property>
  <property fmtid="{D5CDD505-2E9C-101B-9397-08002B2CF9AE}" pid="9" name="MSIP_Label_6006a9c5-d130-408c-bc8e-3b5ecdb17aa0_SiteId">
    <vt:lpwstr>8d4b558f-7b2e-40ba-ad1f-e04d79e6265a</vt:lpwstr>
  </property>
  <property fmtid="{D5CDD505-2E9C-101B-9397-08002B2CF9AE}" pid="10" name="MSIP_Label_6006a9c5-d130-408c-bc8e-3b5ecdb17aa0_ActionId">
    <vt:lpwstr>177438b4-fdf4-4c46-94e8-3ddd67e9df20</vt:lpwstr>
  </property>
  <property fmtid="{D5CDD505-2E9C-101B-9397-08002B2CF9AE}" pid="11" name="MSIP_Label_6006a9c5-d130-408c-bc8e-3b5ecdb17aa0_ContentBits">
    <vt:lpwstr>2</vt:lpwstr>
  </property>
  <property fmtid="{D5CDD505-2E9C-101B-9397-08002B2CF9AE}" pid="12" name="CustomUiType">
    <vt:lpwstr>2</vt:lpwstr>
  </property>
</Properties>
</file>